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30" windowWidth="15405" windowHeight="8685" tabRatio="940" activeTab="0"/>
  </bookViews>
  <sheets>
    <sheet name="Project Submittal Information" sheetId="1" r:id="rId1"/>
    <sheet name="Planning Fund Estimate" sheetId="2" r:id="rId2"/>
    <sheet name="Full Funding Estimate" sheetId="3" r:id="rId3"/>
    <sheet name="Planning Funds PM Web Template" sheetId="4" r:id="rId4"/>
    <sheet name="Full Funds PM Web Template" sheetId="5" r:id="rId5"/>
    <sheet name="Contractor Bid Tab" sheetId="6" r:id="rId6"/>
    <sheet name="Other Bid Tab" sheetId="7" r:id="rId7"/>
  </sheets>
  <externalReferences>
    <externalReference r:id="rId10"/>
  </externalReferences>
  <definedNames>
    <definedName name="_xlnm._FilterDatabase" localSheetId="4" hidden="1">'Full Funds PM Web Template'!$A$2:$P$75</definedName>
    <definedName name="_xlnm._FilterDatabase" localSheetId="3" hidden="1">'Planning Funds PM Web Template'!$A$2:$P$75</definedName>
    <definedName name="AEReimb">'[1]Estimate'!$K$1248</definedName>
    <definedName name="_xlnm.Print_Area" localSheetId="5">'Contractor Bid Tab'!$A$1:$K$95</definedName>
    <definedName name="_xlnm.Print_Area" localSheetId="2">'Full Funding Estimate'!$A$1:$I$99</definedName>
    <definedName name="_xlnm.Print_Area" localSheetId="4">'Full Funds PM Web Template'!$A$1:$V$75</definedName>
    <definedName name="_xlnm.Print_Area" localSheetId="6">'Other Bid Tab'!$A$1:$K$99</definedName>
    <definedName name="_xlnm.Print_Area" localSheetId="1">'Planning Fund Estimate'!$A$1:$I$99</definedName>
    <definedName name="_xlnm.Print_Area" localSheetId="3">'Planning Funds PM Web Template'!$A$1:$U$75</definedName>
    <definedName name="TotalCost">'[1]Estimate'!$K$1971</definedName>
  </definedNames>
  <calcPr fullCalcOnLoad="1"/>
</workbook>
</file>

<file path=xl/sharedStrings.xml><?xml version="1.0" encoding="utf-8"?>
<sst xmlns="http://schemas.openxmlformats.org/spreadsheetml/2006/main" count="966" uniqueCount="401">
  <si>
    <t>General Requirements</t>
  </si>
  <si>
    <t>Concrete</t>
  </si>
  <si>
    <t>Masonry</t>
  </si>
  <si>
    <t>Metals</t>
  </si>
  <si>
    <t>Finishes</t>
  </si>
  <si>
    <t>Equipment</t>
  </si>
  <si>
    <t>Furnishings</t>
  </si>
  <si>
    <t>Special Construction</t>
  </si>
  <si>
    <t xml:space="preserve"> </t>
  </si>
  <si>
    <t>Reimbursables</t>
  </si>
  <si>
    <t>Infection Control</t>
  </si>
  <si>
    <t>Date:</t>
  </si>
  <si>
    <t>Budget</t>
  </si>
  <si>
    <t>Project Manager</t>
  </si>
  <si>
    <t>TOTAL PROJECT COST</t>
  </si>
  <si>
    <t>Flat Fee Schedule</t>
  </si>
  <si>
    <t>Project Amount</t>
  </si>
  <si>
    <t>1,000 - 100,000</t>
  </si>
  <si>
    <t>PM Fee Rate</t>
  </si>
  <si>
    <t>100,001 - 300,000</t>
  </si>
  <si>
    <t>300,001 - 2,000,000</t>
  </si>
  <si>
    <t>2,000,001 - 5,000,000</t>
  </si>
  <si>
    <t>5,000,001 - 8,000,000</t>
  </si>
  <si>
    <t>8,000,001 - 10,000,000</t>
  </si>
  <si>
    <t>10,000,001 - 15,000,000</t>
  </si>
  <si>
    <t>15,000,001 - 60,000,000</t>
  </si>
  <si>
    <t xml:space="preserve">Plumbing </t>
  </si>
  <si>
    <t>Building:</t>
  </si>
  <si>
    <t>Floor:</t>
  </si>
  <si>
    <t>TOTAL</t>
  </si>
  <si>
    <t>Electrical</t>
  </si>
  <si>
    <t>LEGEND:</t>
  </si>
  <si>
    <t>Y=Yes</t>
  </si>
  <si>
    <t xml:space="preserve"> N=No</t>
  </si>
  <si>
    <t xml:space="preserve"> NA= Not Applicable</t>
  </si>
  <si>
    <t>Thermal and Moisture Protection</t>
  </si>
  <si>
    <t>Conveying Equipment</t>
  </si>
  <si>
    <t>Bid Proposal</t>
  </si>
  <si>
    <t>(Over) /</t>
  </si>
  <si>
    <t>Under</t>
  </si>
  <si>
    <t>Procurement and Contracting Requirements</t>
  </si>
  <si>
    <t>Existing Conditions</t>
  </si>
  <si>
    <t>Woods, Plastics, and Composites</t>
  </si>
  <si>
    <t>Openings</t>
  </si>
  <si>
    <t>Specialites</t>
  </si>
  <si>
    <t>Art</t>
  </si>
  <si>
    <t>Furniture</t>
  </si>
  <si>
    <t>Fire Suppression</t>
  </si>
  <si>
    <t>Heating, Ventilating, and Air Conditioning (HVAC)</t>
  </si>
  <si>
    <t>Integrated Automation</t>
  </si>
  <si>
    <t>Communications</t>
  </si>
  <si>
    <t>Electronic Safety and Security</t>
  </si>
  <si>
    <t>Earthwork</t>
  </si>
  <si>
    <t>Utilities</t>
  </si>
  <si>
    <t>COMMENTS</t>
  </si>
  <si>
    <t>SUBTOTAL CONSTRUCTION COST</t>
  </si>
  <si>
    <t>$ / NASF</t>
  </si>
  <si>
    <t>CONSTRUCTION COSTS</t>
  </si>
  <si>
    <t>PROFESSIONAL FEES</t>
  </si>
  <si>
    <t>Landscape Architect</t>
  </si>
  <si>
    <t>OWNER DIRECT EXPENSES</t>
  </si>
  <si>
    <t>General Moving Expenses</t>
  </si>
  <si>
    <t>Specialized Equipment Movers</t>
  </si>
  <si>
    <t>SUBTOTAL OWNER DIRECT EXPENSES</t>
  </si>
  <si>
    <t>Preliminary</t>
  </si>
  <si>
    <t xml:space="preserve">BIDDERS    </t>
  </si>
  <si>
    <t xml:space="preserve">MBE/WBE Contractor    </t>
  </si>
  <si>
    <t xml:space="preserve">TOTAL    </t>
  </si>
  <si>
    <t xml:space="preserve">BASE BID PROPOSAL    </t>
  </si>
  <si>
    <t>BIDDER'S BONDING CAPACITY</t>
  </si>
  <si>
    <t>BIDDER'S CURRENT BONDING CAPACITY ATTACHED?</t>
  </si>
  <si>
    <t>COMPLETION DATE OF NUMBER OF CALENDAR DAYS</t>
  </si>
  <si>
    <t>ALTERNATES</t>
  </si>
  <si>
    <t>TOTAL BID WITH ACCEPTED ALTERNATES</t>
  </si>
  <si>
    <t xml:space="preserve">TOAL BID WITH ACCEPTED ALTERNATES    </t>
  </si>
  <si>
    <t>UNIT PRICING</t>
  </si>
  <si>
    <t>MAJOR SUBCONTRACTORS</t>
  </si>
  <si>
    <t>ADDITIONAL INFORMATION</t>
  </si>
  <si>
    <t>ALTERNATE NO. 1</t>
  </si>
  <si>
    <t>ALTERNATE NO. 2</t>
  </si>
  <si>
    <t>TOTAL ACCEPTED ALTERNATES</t>
  </si>
  <si>
    <t>UNIT PRICE NO 1.</t>
  </si>
  <si>
    <t>UNIT PRICE NO 2.</t>
  </si>
  <si>
    <t>FLOORING</t>
  </si>
  <si>
    <t>PAINTING</t>
  </si>
  <si>
    <t>MECHANICAL</t>
  </si>
  <si>
    <t>CONTROLS (HVAC)</t>
  </si>
  <si>
    <t>FIRE PROTECTION</t>
  </si>
  <si>
    <t>PLUMBING</t>
  </si>
  <si>
    <t>ELECTRICAL</t>
  </si>
  <si>
    <t>LOW VOLTAGE WIRING</t>
  </si>
  <si>
    <t>DOLLAR % PARTICIPATION (ENTERPRISE)</t>
  </si>
  <si>
    <t>ON-SITE MINORITY PARTICIPATION %</t>
  </si>
  <si>
    <t>COST OF GENERAL CONDITIONS %</t>
  </si>
  <si>
    <t>LABOR RATES ATTACHED?</t>
  </si>
  <si>
    <t>ADDENDA RECEIVED?</t>
  </si>
  <si>
    <t>QUALIFICATIONS TO BID?</t>
  </si>
  <si>
    <t>FEE FOR CHANGES %</t>
  </si>
  <si>
    <t>VOLUNTARY ALTERNATES?</t>
  </si>
  <si>
    <t>UNIT PRICE NO 3.</t>
  </si>
  <si>
    <t>SET ASIDE</t>
  </si>
  <si>
    <t>Asbestos Remediation/Environmental Construction</t>
  </si>
  <si>
    <t>SUBTOTAL PROFESSIONAL FEES</t>
  </si>
  <si>
    <t>ALTERNATE NO. 3</t>
  </si>
  <si>
    <t>ALTERNATE NO. 4</t>
  </si>
  <si>
    <t>ALTERNATE NO. 5</t>
  </si>
  <si>
    <t>ALTERNATE NO. 6</t>
  </si>
  <si>
    <t>NASF</t>
  </si>
  <si>
    <t>COST OF PAYMENT AND PERFORMANCE BOND</t>
  </si>
  <si>
    <t>BIDDERS SUBCONTRACTOR SOLICITATION LIST ATTACHED?</t>
  </si>
  <si>
    <t>Washington University School of Medicine</t>
  </si>
  <si>
    <t>Project Submittal Information</t>
  </si>
  <si>
    <t>Department Name &amp; Contact Person</t>
  </si>
  <si>
    <t>Room #s:</t>
  </si>
  <si>
    <t>Contact</t>
  </si>
  <si>
    <t>Department</t>
  </si>
  <si>
    <t>PURPOSE OF PROJECT:</t>
  </si>
  <si>
    <t>SCOPE OF WORK:</t>
  </si>
  <si>
    <t>SQUARE FOOTAGE:</t>
  </si>
  <si>
    <t>APPROVED BUDGET:</t>
  </si>
  <si>
    <t>ARCHITECT/ENGINEER:</t>
  </si>
  <si>
    <t>CONTRACTOR:</t>
  </si>
  <si>
    <t>SOLE SOURCE:</t>
  </si>
  <si>
    <t>PROJECT BUDGET:</t>
  </si>
  <si>
    <t>TOTAL ESTIMATED PROJECT COST:</t>
  </si>
  <si>
    <t>MBE/WBE PARTICIPATION:</t>
  </si>
  <si>
    <t>SOURCE OF FUNDS:</t>
  </si>
  <si>
    <t>Total Estimated Project Cost</t>
  </si>
  <si>
    <t>$/NASF</t>
  </si>
  <si>
    <t>WBE Workforce %</t>
  </si>
  <si>
    <t>Lowest, Qualified</t>
  </si>
  <si>
    <t>Project Contingency</t>
  </si>
  <si>
    <t>Project # &amp; Name</t>
  </si>
  <si>
    <t>Attachments:</t>
  </si>
  <si>
    <t>Enterprise ($) Participation*</t>
  </si>
  <si>
    <t>MBE Workforce %**</t>
  </si>
  <si>
    <t>*</t>
  </si>
  <si>
    <t>If Continuing Services Contract with Interface, Enterprise ($) Participation is 100% of contract value.</t>
  </si>
  <si>
    <t>**</t>
  </si>
  <si>
    <t>If Continuing Services Contract with Interface, combined MBE/WBE Workforce is 15%.</t>
  </si>
  <si>
    <t>PROJECT INCLUDED IN CAPITAL PLAN?</t>
  </si>
  <si>
    <t>AIBC</t>
  </si>
  <si>
    <t>Sq. Feet: (NASF/Area Impacted by Construction)</t>
  </si>
  <si>
    <t>$/AIBC</t>
  </si>
  <si>
    <t>Area Impacted by Construction (AIBC)</t>
  </si>
  <si>
    <t>$ / AIBC</t>
  </si>
  <si>
    <t>TELECOMMUNICATIONS</t>
  </si>
  <si>
    <t>ACCESS FLOOR</t>
  </si>
  <si>
    <t>CONTROLS</t>
  </si>
  <si>
    <t>MASONRY</t>
  </si>
  <si>
    <t>Line #</t>
  </si>
  <si>
    <t>Assembly</t>
  </si>
  <si>
    <t>Item</t>
  </si>
  <si>
    <t>Resource</t>
  </si>
  <si>
    <t>Resource Type</t>
  </si>
  <si>
    <t>BIM ID</t>
  </si>
  <si>
    <t>Description</t>
  </si>
  <si>
    <t>Phase</t>
  </si>
  <si>
    <t>Cost Code</t>
  </si>
  <si>
    <t>Type</t>
  </si>
  <si>
    <t>Bid Category</t>
  </si>
  <si>
    <t>UOM</t>
  </si>
  <si>
    <t>Quantity</t>
  </si>
  <si>
    <t>Unit Cost</t>
  </si>
  <si>
    <t>Total Cost</t>
  </si>
  <si>
    <t>Ext. Cost</t>
  </si>
  <si>
    <t>01 00 00 General Requirements</t>
  </si>
  <si>
    <t>02 00 00 Existing Conditions</t>
  </si>
  <si>
    <t>03 00 00 Concrete</t>
  </si>
  <si>
    <t>04 00 00 Masonry</t>
  </si>
  <si>
    <t>05 00 00 Metals</t>
  </si>
  <si>
    <t>06 00 00 Woods, Plastics, and Composites</t>
  </si>
  <si>
    <t>07 00 00 Thermal and Moisture Protection</t>
  </si>
  <si>
    <t>08 00 00 Openings</t>
  </si>
  <si>
    <t>09 00 00 Finishes</t>
  </si>
  <si>
    <t>10 00 00 Specialties</t>
  </si>
  <si>
    <t>11 00 00 Equipment</t>
  </si>
  <si>
    <t>12 00 00 Furnishings</t>
  </si>
  <si>
    <t>13 00 00 Special Construction</t>
  </si>
  <si>
    <t>14 00 00 Conveying Equipment</t>
  </si>
  <si>
    <t>21 00 00 Fire Suppression</t>
  </si>
  <si>
    <t>22 00 00 Plumbing</t>
  </si>
  <si>
    <t>23 00 00 Heating, Ventilating, and Air Conditioning (HVAC)</t>
  </si>
  <si>
    <t>25 00 00 Integrated Automation</t>
  </si>
  <si>
    <t>26 00 00 Electrical</t>
  </si>
  <si>
    <t>27 00 00 Communications</t>
  </si>
  <si>
    <t>28 00 00 Electronic Safety and Security</t>
  </si>
  <si>
    <t>31 00 00 Earthwork</t>
  </si>
  <si>
    <t>32 00 00 Exterior Improvements</t>
  </si>
  <si>
    <t>33 00 00 Utilities</t>
  </si>
  <si>
    <t>100 10 00 Architectural Basic Services</t>
  </si>
  <si>
    <t>02-100-100 10 00</t>
  </si>
  <si>
    <t>100 10 06 Surveying</t>
  </si>
  <si>
    <t>02-100-100 10 06</t>
  </si>
  <si>
    <t>100 10 08 Geotechnical Engineering</t>
  </si>
  <si>
    <t>100 10 09 Civil Engineering</t>
  </si>
  <si>
    <t>02-100-100 10 09</t>
  </si>
  <si>
    <t>100 10 10 Structural Engineering</t>
  </si>
  <si>
    <t>02-100-100 10 10</t>
  </si>
  <si>
    <t>02-100-100 10 15</t>
  </si>
  <si>
    <t>100 20 00 Additional Services and Consultants</t>
  </si>
  <si>
    <t>02-100-100 20 00</t>
  </si>
  <si>
    <t>100 20 10 Programming</t>
  </si>
  <si>
    <t>02-100-100 20 10</t>
  </si>
  <si>
    <t>100 23 10 LEED Consultant</t>
  </si>
  <si>
    <t>02-100-100 23 10</t>
  </si>
  <si>
    <t>100 24 10 Commissioning</t>
  </si>
  <si>
    <t>02-100-100 24 10</t>
  </si>
  <si>
    <t>100 25 50 Interior Design</t>
  </si>
  <si>
    <t>02-100-100 25 50</t>
  </si>
  <si>
    <t>100 28 10 Infection Control</t>
  </si>
  <si>
    <t>02-100-100 28 10</t>
  </si>
  <si>
    <t>100 29 00 Auditor Fees</t>
  </si>
  <si>
    <t>02-100-100 29 00</t>
  </si>
  <si>
    <t>100 30 00 Reimbursables</t>
  </si>
  <si>
    <t>02-100-100 30 00</t>
  </si>
  <si>
    <t>110 00 00 Testing and Inspections</t>
  </si>
  <si>
    <t>02-110-110 00 00</t>
  </si>
  <si>
    <t>110 16 00 Vibration Monitoring</t>
  </si>
  <si>
    <t>02-110-110 16 00</t>
  </si>
  <si>
    <t>110 17 00 Fume Hood Certification</t>
  </si>
  <si>
    <t>02-110-110 17 00</t>
  </si>
  <si>
    <t>115 10 00 General Moving Expenses</t>
  </si>
  <si>
    <t>03-115-115 10 00</t>
  </si>
  <si>
    <t>115 20 00 Specialized Equipment Moving</t>
  </si>
  <si>
    <t>03-115-115 20 00</t>
  </si>
  <si>
    <t>120 00 00 Owner Purchased Equipment</t>
  </si>
  <si>
    <t>04-120-120 00 00</t>
  </si>
  <si>
    <t>120 00 35 Audio Visual Equipment (&lt;$5,000)</t>
  </si>
  <si>
    <t>04-120-120 00 35</t>
  </si>
  <si>
    <t>121 00 00 Signage</t>
  </si>
  <si>
    <t>03-121-121 00 00</t>
  </si>
  <si>
    <t>140 10 10 Asbestos / Contaminated Oil Surveying &amp; Sampling</t>
  </si>
  <si>
    <t>02-140-140 10 10</t>
  </si>
  <si>
    <t>140 10 30 Environmental (Phase I / Phase II) Assessment</t>
  </si>
  <si>
    <t>02-140-140 10 30</t>
  </si>
  <si>
    <t>140 30 10 Asbestos / Contaminated Oil Air Monitoring</t>
  </si>
  <si>
    <t>02-140-140 30 10</t>
  </si>
  <si>
    <t>140 40 10 Asbestos / Contaminated Oil Abatement</t>
  </si>
  <si>
    <t>01-140-140 40 10</t>
  </si>
  <si>
    <t>160 00 00 Contingency</t>
  </si>
  <si>
    <t>05-160-160 00 00</t>
  </si>
  <si>
    <t>180 10 10 Wiring and Terminations</t>
  </si>
  <si>
    <t>03-180-180 10 10</t>
  </si>
  <si>
    <t>180 10 20 Data Activations</t>
  </si>
  <si>
    <t>03-180-180 10 20</t>
  </si>
  <si>
    <t>180 10 30 Tel/Data Room Equipment</t>
  </si>
  <si>
    <t>03-180-180 10 30</t>
  </si>
  <si>
    <t>180 10 60 Programming Phones &amp; Set Up</t>
  </si>
  <si>
    <t>03-180-180 10 60</t>
  </si>
  <si>
    <t>03-180-180 20 00</t>
  </si>
  <si>
    <t>03-180-180 25 10</t>
  </si>
  <si>
    <t>180 25 20 Housekeeping/Custodial/Cleaning</t>
  </si>
  <si>
    <t>03-180-180 25 20</t>
  </si>
  <si>
    <t>180 30 00 EH&amp;S Decommissioning Fees</t>
  </si>
  <si>
    <t>03-180-180 30 00</t>
  </si>
  <si>
    <t>180 40 00 Incidentals</t>
  </si>
  <si>
    <t>03-180-180 40 00</t>
  </si>
  <si>
    <t>04-180-180 70 20</t>
  </si>
  <si>
    <t>03-190-190 00 00</t>
  </si>
  <si>
    <t>DO NOT TOUCH THESE CELLS</t>
  </si>
  <si>
    <t>180 70 20 Art (&lt;$5,000 per item)</t>
  </si>
  <si>
    <t>01-000-000 00 00</t>
  </si>
  <si>
    <t>01-001-001 00 00</t>
  </si>
  <si>
    <t>01-002-002 00 00</t>
  </si>
  <si>
    <t>01-003-003 00 00</t>
  </si>
  <si>
    <t>01-004-004 00 00</t>
  </si>
  <si>
    <t>01-005-005 00 00</t>
  </si>
  <si>
    <t>01-006-006 00 00</t>
  </si>
  <si>
    <t>01-007-007 00 00</t>
  </si>
  <si>
    <t>01-008-008 00 00</t>
  </si>
  <si>
    <t>01-009-009 00 00</t>
  </si>
  <si>
    <t>01-010-010 00 00</t>
  </si>
  <si>
    <t>01-011-011 00 00</t>
  </si>
  <si>
    <t>01-012-012 00 00</t>
  </si>
  <si>
    <t>01-013-013 00 00</t>
  </si>
  <si>
    <t>01-014-014 00 00</t>
  </si>
  <si>
    <t>01-021-021 00 00</t>
  </si>
  <si>
    <t>01-022-022 00 00</t>
  </si>
  <si>
    <t>01-023-023 00 00</t>
  </si>
  <si>
    <t>01-025-025 00 00</t>
  </si>
  <si>
    <t>01-026-026 00 00</t>
  </si>
  <si>
    <t>01-027-027 00 00</t>
  </si>
  <si>
    <t>01-028-028 00 00</t>
  </si>
  <si>
    <t>01-031-031 00 00</t>
  </si>
  <si>
    <t>01-032-032 00 00</t>
  </si>
  <si>
    <t>Exterior Improvements (Landscaping &amp; Irrigation)</t>
  </si>
  <si>
    <t>01-033-033 00 00</t>
  </si>
  <si>
    <t>Architectural Basic Services</t>
  </si>
  <si>
    <t>Civil Enginering</t>
  </si>
  <si>
    <t>Structural Engineering</t>
  </si>
  <si>
    <t>MEPFP Engineering</t>
  </si>
  <si>
    <t>Arch/Eng Supplemental Services &amp; Consultants</t>
  </si>
  <si>
    <t>02-100-100 10 19</t>
  </si>
  <si>
    <t>Other Supplemental Services</t>
  </si>
  <si>
    <t>Programming</t>
  </si>
  <si>
    <t>LEED Consultant</t>
  </si>
  <si>
    <t>Surveying</t>
  </si>
  <si>
    <t>Commissioning</t>
  </si>
  <si>
    <t>Enhanced Commissioning</t>
  </si>
  <si>
    <t>Interior Design</t>
  </si>
  <si>
    <t>Acoustical Consultant</t>
  </si>
  <si>
    <t>Auditor Fees</t>
  </si>
  <si>
    <t>Testing and Inspections</t>
  </si>
  <si>
    <t>Vibration Monitoring</t>
  </si>
  <si>
    <t>Fume Hood Certification</t>
  </si>
  <si>
    <t>02-100-100 20 01</t>
  </si>
  <si>
    <t>02-100-100 23 25</t>
  </si>
  <si>
    <t>02-100-100 23 40</t>
  </si>
  <si>
    <t>02-100-100 24 20</t>
  </si>
  <si>
    <t>02-100-100 25 83</t>
  </si>
  <si>
    <t>02-100-100 25 84</t>
  </si>
  <si>
    <t>03-115-155 10 00</t>
  </si>
  <si>
    <t>Signage (Interior and Exterior)</t>
  </si>
  <si>
    <t>Owner Procured Permits</t>
  </si>
  <si>
    <t>Environmental Assessment (Phase I/II)</t>
  </si>
  <si>
    <t>01-140-140 10 10</t>
  </si>
  <si>
    <t>02-104-140 10 10</t>
  </si>
  <si>
    <t>Asbestos/Contaminated Oil Air Monitoring</t>
  </si>
  <si>
    <t>WU-IT</t>
  </si>
  <si>
    <t>Wiring and Terminations</t>
  </si>
  <si>
    <t>Data Activations ($50 each)</t>
  </si>
  <si>
    <t>Tel/Data Room Equipment</t>
  </si>
  <si>
    <t>Wireless Access Point Equipment</t>
  </si>
  <si>
    <t>Programming Phones &amp; Set Up</t>
  </si>
  <si>
    <t>WUSTL Facilities/Maintenance</t>
  </si>
  <si>
    <t>Keys &amp; Cores/Security</t>
  </si>
  <si>
    <t>Housekeeping/Custodial/Cleaning</t>
  </si>
  <si>
    <t>EH&amp;S Decommissioning Fees</t>
  </si>
  <si>
    <t>Incidentals</t>
  </si>
  <si>
    <t>01-130-130 00 00</t>
  </si>
  <si>
    <t>03-180-180 10 00</t>
  </si>
  <si>
    <t>03-180-180 10 40</t>
  </si>
  <si>
    <t>04-180-180 70 10</t>
  </si>
  <si>
    <t>100 10 15 MEPFP Engineering</t>
  </si>
  <si>
    <t>100 25 83 Landscape Architect</t>
  </si>
  <si>
    <t>100 25 84 Acoustical Consultant</t>
  </si>
  <si>
    <t>A/V Equipment</t>
  </si>
  <si>
    <t>Owner Purchased Equipment (Appliances &amp; Clinical)</t>
  </si>
  <si>
    <t>100 20 01 Other Supplemental</t>
  </si>
  <si>
    <t>100 24 20 Enhanced Commissioning</t>
  </si>
  <si>
    <t>180 70 10 Furniture</t>
  </si>
  <si>
    <t>00 00 00 Procurement and Contracting Requirements</t>
  </si>
  <si>
    <t xml:space="preserve">01-000-000 00 00 </t>
  </si>
  <si>
    <t>190 00 00 Capital Projects Fees</t>
  </si>
  <si>
    <t>PLANNING FUND</t>
  </si>
  <si>
    <t>FULL FUNDING ESTIMATE</t>
  </si>
  <si>
    <t>PROJECT TOTALS</t>
  </si>
  <si>
    <t>TOTAL PROJECT</t>
  </si>
  <si>
    <t>Subtotal Project Costs (Construction, Professional Fees, Owner Direct Expenses)</t>
  </si>
  <si>
    <t>Subtotal Project with Contingency</t>
  </si>
  <si>
    <t>Capital Projects Fees</t>
  </si>
  <si>
    <t>% CALCULATIONS</t>
  </si>
  <si>
    <t>CONTRACTOR</t>
  </si>
  <si>
    <t>CONSULTANT</t>
  </si>
  <si>
    <t>OWNER</t>
  </si>
  <si>
    <t>180 10 40 Wireless Access Points</t>
  </si>
  <si>
    <t>180 10 00 WU-IT</t>
  </si>
  <si>
    <t>130 00 00 Owner Procured Permits</t>
  </si>
  <si>
    <t>Planning Funds PM Web Template</t>
  </si>
  <si>
    <t>Full Funding PM Web Template</t>
  </si>
  <si>
    <t>Planning Fund Estimate Form</t>
  </si>
  <si>
    <t>Full Funding Estimate Form</t>
  </si>
  <si>
    <t>COST CODE</t>
  </si>
  <si>
    <t>180 20 00 WUSTL Facilities/Maintenance</t>
  </si>
  <si>
    <t>180 25 10 Keys &amp; Cores / Security</t>
  </si>
  <si>
    <t>PROJECT SCHEDULE:</t>
  </si>
  <si>
    <t>Insert project schedule narrative, including start and end dates or critical milestones.</t>
  </si>
  <si>
    <t>Attached</t>
  </si>
  <si>
    <t>Not Applicable</t>
  </si>
  <si>
    <t xml:space="preserve">Overall Floor Plan - Project Location Relative to Building Location     </t>
  </si>
  <si>
    <t xml:space="preserve">Detailed Floor Plan - Project Scope     </t>
  </si>
  <si>
    <t xml:space="preserve">OSIS Floor Plan - Department/Assignee Data      </t>
  </si>
  <si>
    <t xml:space="preserve">Architect-Engineer Recommendation Form     </t>
  </si>
  <si>
    <t xml:space="preserve">Project Schedule or Narrative Above     </t>
  </si>
  <si>
    <t xml:space="preserve">Preliminary Estimate Form, Bid Tabulation, Available Budget Information     </t>
  </si>
  <si>
    <t>Flat Fee on Infrastructure Projects</t>
  </si>
  <si>
    <t>Bid Summary Cover Memo &amp; Bid Tab Summary</t>
  </si>
  <si>
    <t>Bid Date</t>
  </si>
  <si>
    <t>Bid Time</t>
  </si>
  <si>
    <t xml:space="preserve">at </t>
  </si>
  <si>
    <t>2pm</t>
  </si>
  <si>
    <t xml:space="preserve">The bid opening attendees were as follows:     </t>
  </si>
  <si>
    <t xml:space="preserve">The following General Contractors submitted bids for the project:     </t>
  </si>
  <si>
    <t xml:space="preserve">The lowest qualified bidder for the General Construction work was:     </t>
  </si>
  <si>
    <t>(Bidder)</t>
  </si>
  <si>
    <t>(Attendees)</t>
  </si>
  <si>
    <t>(Low Bidder)</t>
  </si>
  <si>
    <t>General Construction</t>
  </si>
  <si>
    <t xml:space="preserve">bids for the above project were received on:       </t>
  </si>
  <si>
    <t xml:space="preserve">General construction bids plus post bid addendum for the above project were received on:       </t>
  </si>
  <si>
    <t xml:space="preserve">The following Vendors submitted bids for the project:     </t>
  </si>
  <si>
    <t>(Vendor)</t>
  </si>
  <si>
    <t>Asbestos/Contaminated Oil Surveying &amp; Sampling</t>
  </si>
  <si>
    <t>Geotechnical Engineering</t>
  </si>
  <si>
    <t>(Insert Profesional Fee or Owner Direct Bid Category - A/V, Furniture, Etc)</t>
  </si>
  <si>
    <t>Insert Bid Criteria</t>
  </si>
  <si>
    <t>Password to Unprotect Workbook     PMWEB</t>
  </si>
  <si>
    <t>Interface</t>
  </si>
  <si>
    <t>Rhodey</t>
  </si>
  <si>
    <t>BOND AND SCHEDULE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</si>
</sst>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&quot;$&quot;#,##0"/>
    <numFmt numFmtId="168" formatCode="0;[Red]0"/>
    <numFmt numFmtId="169" formatCode="0.0"/>
    <numFmt numFmtId="170" formatCode="_(* #,##0.0_);_(* \(#,##0.0\);_(* &quot;-&quot;??_);_(@_)"/>
    <numFmt numFmtId="171" formatCode="0.0%"/>
    <numFmt numFmtId="172" formatCode="_(&quot;$&quot;* #,##0.000_);_(&quot;$&quot;* \(#,##0.000\);_(&quot;$&quot;* &quot;-&quot;??_);_(@_)"/>
    <numFmt numFmtId="173" formatCode="mm/dd/yy_)"/>
    <numFmt numFmtId="174" formatCode="_(* #,##0.000_);_(* \(#,##0.00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%"/>
    <numFmt numFmtId="180" formatCode="0.0000%"/>
    <numFmt numFmtId="181" formatCode="[$-409]dddd\,\ mmmm\ dd\,\ yyyy"/>
    <numFmt numFmtId="182" formatCode="m/d/yy;@"/>
    <numFmt numFmtId="183" formatCode="&quot;$&quot;#,##0.00"/>
    <numFmt numFmtId="184" formatCode="_([$$-409]* #,##0.00_);_([$$-409]* \(#,##0.00\);_([$$-409]* &quot;-&quot;??_);_(@_)"/>
    <numFmt numFmtId="185" formatCode="_([$$-409]* #,##0_);_([$$-409]* \(#,##0\);_([$$-409]* &quot;-&quot;_);_(@_)"/>
    <numFmt numFmtId="186" formatCode="[$-409]h:mm:ss\ AM/PM"/>
    <numFmt numFmtId="187" formatCode="[$-F400]h:mm:ss\ AM/PM"/>
    <numFmt numFmtId="188" formatCode="[$-409]h:mm\ AM/PM;@"/>
    <numFmt numFmtId="189" formatCode="&quot;$&quot;#,##0.000"/>
    <numFmt numFmtId="190" formatCode="&quot;$&quot;#,##0.0000"/>
    <numFmt numFmtId="191" formatCode="&quot;$&quot;#,##0.0_);[Red]\(&quot;$&quot;#,##0.0\)"/>
    <numFmt numFmtId="192" formatCode="&quot;$&quot;#,##0.0"/>
    <numFmt numFmtId="193" formatCode="_(* #,##0.0_);_(* \(#,##0.0\);_(* &quot;-&quot;?_);_(@_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</fonts>
  <fills count="7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lightGray">
        <fgColor rgb="FFFFFF00"/>
      </patternFill>
    </fill>
    <fill>
      <patternFill patternType="lightGray">
        <fgColor rgb="FFFFFF00"/>
        <bgColor theme="0" tint="-0.1499900072813034"/>
      </patternFill>
    </fill>
    <fill>
      <patternFill patternType="lightGray">
        <fgColor rgb="FFFFFF00"/>
        <bgColor theme="1"/>
      </patternFill>
    </fill>
    <fill>
      <patternFill patternType="lightGray">
        <fgColor rgb="FFFFFF00"/>
        <bgColor theme="0"/>
      </patternFill>
    </fill>
    <fill>
      <patternFill patternType="lightGray">
        <fgColor rgb="FFFFFF00"/>
        <bgColor rgb="FF92D050"/>
      </patternFill>
    </fill>
    <fill>
      <patternFill patternType="lightGray">
        <fgColor rgb="FFFFFF00"/>
        <bgColor theme="3" tint="0.5999900102615356"/>
      </patternFill>
    </fill>
    <fill>
      <patternFill patternType="lightGray">
        <fgColor rgb="FFFFFF00"/>
        <bgColor theme="9"/>
      </patternFill>
    </fill>
    <fill>
      <patternFill patternType="lightGray">
        <fgColor rgb="FFFFFF00"/>
        <bgColor theme="7" tint="0.39998000860214233"/>
      </patternFill>
    </fill>
    <fill>
      <patternFill patternType="lightGray">
        <fgColor rgb="FFFFFF00"/>
        <bgColor theme="5" tint="0.39998000860214233"/>
      </patternFill>
    </fill>
    <fill>
      <patternFill patternType="lightGray">
        <fgColor rgb="FFFFFF00"/>
        <bgColor theme="0" tint="-0.3499799966812134"/>
      </patternFill>
    </fill>
    <fill>
      <patternFill patternType="darkGray"/>
    </fill>
    <fill>
      <patternFill patternType="solid">
        <fgColor theme="1"/>
        <bgColor indexed="64"/>
      </patternFill>
    </fill>
    <fill>
      <patternFill patternType="lightGray">
        <fgColor rgb="FFFFFF00"/>
        <bgColor theme="8" tint="0.5999600291252136"/>
      </patternFill>
    </fill>
    <fill>
      <patternFill patternType="lightGray">
        <fgColor rgb="FFFFFF00"/>
        <bgColor theme="8" tint="0.5999900102615356"/>
      </patternFill>
    </fill>
    <fill>
      <patternFill patternType="lightGray">
        <fgColor rgb="FFFFFF00"/>
        <bgColor theme="9" tint="0.5999900102615356"/>
      </patternFill>
    </fill>
    <fill>
      <patternFill patternType="lightGray">
        <fgColor theme="0"/>
        <bgColor theme="0" tint="-0.149959996342659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lightGray">
        <fgColor theme="0"/>
      </patternFill>
    </fill>
    <fill>
      <patternFill patternType="lightGray">
        <fgColor theme="0"/>
        <bgColor theme="8" tint="0.599990010261535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 tint="-0.3499799966812134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38" fontId="3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1" borderId="1" applyNumberFormat="0" applyAlignment="0" applyProtection="0"/>
    <xf numFmtId="10" fontId="3" fillId="32" borderId="6" applyNumberFormat="0" applyBorder="0" applyAlignment="0" applyProtection="0"/>
    <xf numFmtId="0" fontId="44" fillId="0" borderId="7" applyNumberFormat="0" applyFill="0" applyAlignment="0" applyProtection="0"/>
    <xf numFmtId="0" fontId="45" fillId="33" borderId="0" applyNumberFormat="0" applyBorder="0" applyAlignment="0" applyProtection="0"/>
    <xf numFmtId="168" fontId="0" fillId="0" borderId="0">
      <alignment/>
      <protection/>
    </xf>
    <xf numFmtId="0" fontId="0" fillId="34" borderId="8" applyNumberFormat="0" applyFont="0" applyAlignment="0" applyProtection="0"/>
    <xf numFmtId="0" fontId="46" fillId="27" borderId="9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4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</cellStyleXfs>
  <cellXfs count="57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37" fontId="0" fillId="0" borderId="0" xfId="0" applyNumberFormat="1" applyFont="1" applyAlignment="1">
      <alignment/>
    </xf>
    <xf numFmtId="0" fontId="0" fillId="0" borderId="0" xfId="0" applyFont="1" applyAlignment="1" applyProtection="1">
      <alignment/>
      <protection locked="0"/>
    </xf>
    <xf numFmtId="5" fontId="8" fillId="0" borderId="0" xfId="0" applyNumberFormat="1" applyFont="1" applyAlignment="1">
      <alignment/>
    </xf>
    <xf numFmtId="0" fontId="5" fillId="35" borderId="11" xfId="0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/>
    </xf>
    <xf numFmtId="0" fontId="5" fillId="36" borderId="11" xfId="0" applyFont="1" applyFill="1" applyBorder="1" applyAlignment="1">
      <alignment horizontal="center"/>
    </xf>
    <xf numFmtId="0" fontId="5" fillId="25" borderId="12" xfId="0" applyFont="1" applyFill="1" applyBorder="1" applyAlignment="1">
      <alignment horizontal="center"/>
    </xf>
    <xf numFmtId="0" fontId="5" fillId="36" borderId="13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5" fillId="25" borderId="13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37" fontId="5" fillId="0" borderId="14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37" fontId="0" fillId="0" borderId="0" xfId="0" applyNumberFormat="1" applyFont="1" applyBorder="1" applyAlignment="1">
      <alignment horizontal="center"/>
    </xf>
    <xf numFmtId="44" fontId="0" fillId="37" borderId="15" xfId="44" applyFont="1" applyFill="1" applyBorder="1" applyAlignment="1" applyProtection="1">
      <alignment/>
      <protection/>
    </xf>
    <xf numFmtId="44" fontId="5" fillId="0" borderId="16" xfId="44" applyFont="1" applyBorder="1" applyAlignment="1" applyProtection="1">
      <alignment/>
      <protection/>
    </xf>
    <xf numFmtId="44" fontId="5" fillId="0" borderId="11" xfId="44" applyFont="1" applyBorder="1" applyAlignment="1" applyProtection="1">
      <alignment/>
      <protection/>
    </xf>
    <xf numFmtId="165" fontId="5" fillId="38" borderId="17" xfId="44" applyNumberFormat="1" applyFont="1" applyFill="1" applyBorder="1" applyAlignment="1" applyProtection="1">
      <alignment/>
      <protection/>
    </xf>
    <xf numFmtId="44" fontId="5" fillId="38" borderId="16" xfId="44" applyFont="1" applyFill="1" applyBorder="1" applyAlignment="1" applyProtection="1">
      <alignment/>
      <protection/>
    </xf>
    <xf numFmtId="0" fontId="7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9" fontId="0" fillId="0" borderId="23" xfId="0" applyNumberFormat="1" applyBorder="1" applyAlignment="1">
      <alignment/>
    </xf>
    <xf numFmtId="10" fontId="0" fillId="0" borderId="23" xfId="0" applyNumberFormat="1" applyBorder="1" applyAlignment="1">
      <alignment/>
    </xf>
    <xf numFmtId="171" fontId="0" fillId="0" borderId="23" xfId="0" applyNumberFormat="1" applyBorder="1" applyAlignment="1">
      <alignment/>
    </xf>
    <xf numFmtId="0" fontId="0" fillId="0" borderId="24" xfId="0" applyFont="1" applyBorder="1" applyAlignment="1">
      <alignment horizontal="right"/>
    </xf>
    <xf numFmtId="171" fontId="0" fillId="0" borderId="25" xfId="0" applyNumberFormat="1" applyBorder="1" applyAlignment="1">
      <alignment/>
    </xf>
    <xf numFmtId="9" fontId="0" fillId="0" borderId="22" xfId="0" applyNumberFormat="1" applyBorder="1" applyAlignment="1">
      <alignment/>
    </xf>
    <xf numFmtId="10" fontId="0" fillId="0" borderId="22" xfId="0" applyNumberFormat="1" applyBorder="1" applyAlignment="1">
      <alignment/>
    </xf>
    <xf numFmtId="171" fontId="0" fillId="0" borderId="22" xfId="0" applyNumberFormat="1" applyBorder="1" applyAlignment="1">
      <alignment/>
    </xf>
    <xf numFmtId="9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171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26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15" fontId="5" fillId="0" borderId="0" xfId="0" applyNumberFormat="1" applyFont="1" applyBorder="1" applyAlignment="1" applyProtection="1">
      <alignment horizontal="left"/>
      <protection locked="0"/>
    </xf>
    <xf numFmtId="1" fontId="5" fillId="36" borderId="27" xfId="44" applyNumberFormat="1" applyFont="1" applyFill="1" applyBorder="1" applyAlignment="1" applyProtection="1">
      <alignment horizontal="center"/>
      <protection locked="0"/>
    </xf>
    <xf numFmtId="1" fontId="5" fillId="39" borderId="27" xfId="44" applyNumberFormat="1" applyFont="1" applyFill="1" applyBorder="1" applyAlignment="1" applyProtection="1">
      <alignment horizontal="center"/>
      <protection locked="0"/>
    </xf>
    <xf numFmtId="1" fontId="5" fillId="25" borderId="27" xfId="44" applyNumberFormat="1" applyFont="1" applyFill="1" applyBorder="1" applyAlignment="1" applyProtection="1">
      <alignment horizontal="center"/>
      <protection locked="0"/>
    </xf>
    <xf numFmtId="1" fontId="5" fillId="17" borderId="27" xfId="44" applyNumberFormat="1" applyFont="1" applyFill="1" applyBorder="1" applyAlignment="1" applyProtection="1">
      <alignment horizontal="center"/>
      <protection locked="0"/>
    </xf>
    <xf numFmtId="1" fontId="5" fillId="15" borderId="27" xfId="44" applyNumberFormat="1" applyFont="1" applyFill="1" applyBorder="1" applyAlignment="1" applyProtection="1">
      <alignment horizontal="center"/>
      <protection locked="0"/>
    </xf>
    <xf numFmtId="1" fontId="5" fillId="40" borderId="27" xfId="44" applyNumberFormat="1" applyFont="1" applyFill="1" applyBorder="1" applyAlignment="1" applyProtection="1">
      <alignment horizontal="center"/>
      <protection locked="0"/>
    </xf>
    <xf numFmtId="165" fontId="5" fillId="35" borderId="27" xfId="44" applyNumberFormat="1" applyFont="1" applyFill="1" applyBorder="1" applyAlignment="1" applyProtection="1">
      <alignment horizontal="center"/>
      <protection locked="0"/>
    </xf>
    <xf numFmtId="14" fontId="5" fillId="35" borderId="18" xfId="44" applyNumberFormat="1" applyFont="1" applyFill="1" applyBorder="1" applyAlignment="1" applyProtection="1">
      <alignment horizontal="center"/>
      <protection locked="0"/>
    </xf>
    <xf numFmtId="165" fontId="50" fillId="35" borderId="27" xfId="44" applyNumberFormat="1" applyFont="1" applyFill="1" applyBorder="1" applyAlignment="1" applyProtection="1">
      <alignment horizontal="center"/>
      <protection locked="0"/>
    </xf>
    <xf numFmtId="165" fontId="5" fillId="35" borderId="28" xfId="44" applyNumberFormat="1" applyFont="1" applyFill="1" applyBorder="1" applyAlignment="1" applyProtection="1">
      <alignment horizontal="center"/>
      <protection locked="0"/>
    </xf>
    <xf numFmtId="165" fontId="5" fillId="35" borderId="24" xfId="44" applyNumberFormat="1" applyFont="1" applyFill="1" applyBorder="1" applyAlignment="1" applyProtection="1">
      <alignment horizontal="center"/>
      <protection locked="0"/>
    </xf>
    <xf numFmtId="165" fontId="5" fillId="37" borderId="14" xfId="44" applyNumberFormat="1" applyFont="1" applyFill="1" applyBorder="1" applyAlignment="1" applyProtection="1">
      <alignment/>
      <protection locked="0"/>
    </xf>
    <xf numFmtId="165" fontId="5" fillId="37" borderId="29" xfId="44" applyNumberFormat="1" applyFont="1" applyFill="1" applyBorder="1" applyAlignment="1" applyProtection="1">
      <alignment/>
      <protection locked="0"/>
    </xf>
    <xf numFmtId="165" fontId="0" fillId="35" borderId="26" xfId="44" applyNumberFormat="1" applyFont="1" applyFill="1" applyBorder="1" applyAlignment="1" applyProtection="1">
      <alignment/>
      <protection locked="0"/>
    </xf>
    <xf numFmtId="167" fontId="0" fillId="35" borderId="17" xfId="42" applyNumberFormat="1" applyFont="1" applyFill="1" applyBorder="1" applyAlignment="1" applyProtection="1">
      <alignment/>
      <protection locked="0"/>
    </xf>
    <xf numFmtId="0" fontId="0" fillId="0" borderId="29" xfId="0" applyFill="1" applyBorder="1" applyAlignment="1" applyProtection="1">
      <alignment/>
      <protection locked="0"/>
    </xf>
    <xf numFmtId="5" fontId="0" fillId="0" borderId="29" xfId="44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5" fillId="35" borderId="26" xfId="0" applyFont="1" applyFill="1" applyBorder="1" applyAlignment="1" applyProtection="1">
      <alignment/>
      <protection locked="0"/>
    </xf>
    <xf numFmtId="165" fontId="5" fillId="35" borderId="29" xfId="44" applyNumberFormat="1" applyFont="1" applyFill="1" applyBorder="1" applyAlignment="1" applyProtection="1">
      <alignment/>
      <protection locked="0"/>
    </xf>
    <xf numFmtId="165" fontId="5" fillId="35" borderId="30" xfId="44" applyNumberFormat="1" applyFont="1" applyFill="1" applyBorder="1" applyAlignment="1" applyProtection="1">
      <alignment/>
      <protection locked="0"/>
    </xf>
    <xf numFmtId="0" fontId="0" fillId="35" borderId="31" xfId="0" applyFont="1" applyFill="1" applyBorder="1" applyAlignment="1" applyProtection="1">
      <alignment horizontal="center"/>
      <protection locked="0"/>
    </xf>
    <xf numFmtId="0" fontId="0" fillId="41" borderId="32" xfId="0" applyFont="1" applyFill="1" applyBorder="1" applyAlignment="1" applyProtection="1">
      <alignment/>
      <protection locked="0"/>
    </xf>
    <xf numFmtId="0" fontId="5" fillId="0" borderId="29" xfId="0" applyFont="1" applyBorder="1" applyAlignment="1" applyProtection="1">
      <alignment/>
      <protection locked="0"/>
    </xf>
    <xf numFmtId="37" fontId="5" fillId="0" borderId="29" xfId="0" applyNumberFormat="1" applyFont="1" applyBorder="1" applyAlignment="1" applyProtection="1">
      <alignment/>
      <protection locked="0"/>
    </xf>
    <xf numFmtId="37" fontId="5" fillId="0" borderId="30" xfId="0" applyNumberFormat="1" applyFont="1" applyBorder="1" applyAlignment="1" applyProtection="1">
      <alignment/>
      <protection locked="0"/>
    </xf>
    <xf numFmtId="37" fontId="5" fillId="36" borderId="29" xfId="0" applyNumberFormat="1" applyFont="1" applyFill="1" applyBorder="1" applyAlignment="1" applyProtection="1">
      <alignment/>
      <protection locked="0"/>
    </xf>
    <xf numFmtId="37" fontId="5" fillId="36" borderId="30" xfId="0" applyNumberFormat="1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22" xfId="0" applyFont="1" applyFill="1" applyBorder="1" applyAlignment="1" applyProtection="1">
      <alignment/>
      <protection locked="0"/>
    </xf>
    <xf numFmtId="5" fontId="0" fillId="0" borderId="0" xfId="44" applyNumberFormat="1" applyFont="1" applyFill="1" applyBorder="1" applyAlignment="1" applyProtection="1">
      <alignment horizontal="right"/>
      <protection locked="0"/>
    </xf>
    <xf numFmtId="5" fontId="0" fillId="0" borderId="33" xfId="44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 applyProtection="1">
      <alignment/>
      <protection locked="0"/>
    </xf>
    <xf numFmtId="0" fontId="0" fillId="41" borderId="22" xfId="0" applyFont="1" applyFill="1" applyBorder="1" applyAlignment="1" applyProtection="1">
      <alignment/>
      <protection locked="0"/>
    </xf>
    <xf numFmtId="0" fontId="0" fillId="41" borderId="0" xfId="0" applyFont="1" applyFill="1" applyBorder="1" applyAlignment="1" applyProtection="1">
      <alignment/>
      <protection locked="0"/>
    </xf>
    <xf numFmtId="5" fontId="0" fillId="41" borderId="33" xfId="44" applyNumberFormat="1" applyFont="1" applyFill="1" applyBorder="1" applyAlignment="1" applyProtection="1">
      <alignment horizontal="right"/>
      <protection locked="0"/>
    </xf>
    <xf numFmtId="165" fontId="0" fillId="0" borderId="33" xfId="44" applyNumberFormat="1" applyFont="1" applyFill="1" applyBorder="1" applyAlignment="1" applyProtection="1">
      <alignment horizontal="center"/>
      <protection locked="0"/>
    </xf>
    <xf numFmtId="5" fontId="0" fillId="0" borderId="28" xfId="44" applyNumberFormat="1" applyFont="1" applyBorder="1" applyAlignment="1" applyProtection="1">
      <alignment horizontal="right"/>
      <protection locked="0"/>
    </xf>
    <xf numFmtId="37" fontId="5" fillId="39" borderId="29" xfId="0" applyNumberFormat="1" applyFont="1" applyFill="1" applyBorder="1" applyAlignment="1" applyProtection="1">
      <alignment horizontal="center"/>
      <protection locked="0"/>
    </xf>
    <xf numFmtId="0" fontId="5" fillId="39" borderId="29" xfId="0" applyFont="1" applyFill="1" applyBorder="1" applyAlignment="1" applyProtection="1">
      <alignment horizontal="center"/>
      <protection locked="0"/>
    </xf>
    <xf numFmtId="0" fontId="5" fillId="39" borderId="30" xfId="0" applyFont="1" applyFill="1" applyBorder="1" applyAlignment="1" applyProtection="1">
      <alignment horizontal="center"/>
      <protection locked="0"/>
    </xf>
    <xf numFmtId="5" fontId="5" fillId="0" borderId="0" xfId="44" applyNumberFormat="1" applyFont="1" applyFill="1" applyBorder="1" applyAlignment="1" applyProtection="1">
      <alignment horizontal="right"/>
      <protection locked="0"/>
    </xf>
    <xf numFmtId="165" fontId="0" fillId="0" borderId="33" xfId="44" applyNumberFormat="1" applyFont="1" applyFill="1" applyBorder="1" applyAlignment="1" applyProtection="1">
      <alignment horizontal="right"/>
      <protection locked="0"/>
    </xf>
    <xf numFmtId="165" fontId="0" fillId="41" borderId="33" xfId="44" applyNumberFormat="1" applyFont="1" applyFill="1" applyBorder="1" applyAlignment="1" applyProtection="1">
      <alignment horizontal="right"/>
      <protection locked="0"/>
    </xf>
    <xf numFmtId="0" fontId="5" fillId="0" borderId="26" xfId="0" applyFont="1" applyFill="1" applyBorder="1" applyAlignment="1" applyProtection="1">
      <alignment/>
      <protection locked="0"/>
    </xf>
    <xf numFmtId="0" fontId="5" fillId="0" borderId="29" xfId="0" applyFont="1" applyFill="1" applyBorder="1" applyAlignment="1" applyProtection="1">
      <alignment/>
      <protection locked="0"/>
    </xf>
    <xf numFmtId="165" fontId="5" fillId="0" borderId="17" xfId="44" applyNumberFormat="1" applyFont="1" applyFill="1" applyBorder="1" applyAlignment="1" applyProtection="1">
      <alignment horizontal="right"/>
      <protection locked="0"/>
    </xf>
    <xf numFmtId="165" fontId="5" fillId="0" borderId="29" xfId="44" applyNumberFormat="1" applyFont="1" applyFill="1" applyBorder="1" applyAlignment="1" applyProtection="1">
      <alignment horizontal="right"/>
      <protection locked="0"/>
    </xf>
    <xf numFmtId="165" fontId="5" fillId="0" borderId="30" xfId="44" applyNumberFormat="1" applyFont="1" applyFill="1" applyBorder="1" applyAlignment="1" applyProtection="1">
      <alignment horizontal="right"/>
      <protection locked="0"/>
    </xf>
    <xf numFmtId="165" fontId="5" fillId="0" borderId="26" xfId="44" applyNumberFormat="1" applyFont="1" applyFill="1" applyBorder="1" applyAlignment="1" applyProtection="1">
      <alignment horizontal="right"/>
      <protection locked="0"/>
    </xf>
    <xf numFmtId="37" fontId="5" fillId="25" borderId="29" xfId="0" applyNumberFormat="1" applyFont="1" applyFill="1" applyBorder="1" applyAlignment="1" applyProtection="1">
      <alignment horizontal="center"/>
      <protection locked="0"/>
    </xf>
    <xf numFmtId="0" fontId="5" fillId="25" borderId="29" xfId="0" applyFont="1" applyFill="1" applyBorder="1" applyAlignment="1" applyProtection="1">
      <alignment horizontal="center"/>
      <protection locked="0"/>
    </xf>
    <xf numFmtId="0" fontId="5" fillId="25" borderId="30" xfId="0" applyFont="1" applyFill="1" applyBorder="1" applyAlignment="1" applyProtection="1">
      <alignment horizontal="center"/>
      <protection locked="0"/>
    </xf>
    <xf numFmtId="37" fontId="5" fillId="15" borderId="29" xfId="0" applyNumberFormat="1" applyFont="1" applyFill="1" applyBorder="1" applyAlignment="1" applyProtection="1">
      <alignment horizontal="center"/>
      <protection locked="0"/>
    </xf>
    <xf numFmtId="0" fontId="5" fillId="15" borderId="29" xfId="0" applyFont="1" applyFill="1" applyBorder="1" applyAlignment="1" applyProtection="1">
      <alignment horizontal="center"/>
      <protection locked="0"/>
    </xf>
    <xf numFmtId="0" fontId="5" fillId="15" borderId="30" xfId="0" applyFont="1" applyFill="1" applyBorder="1" applyAlignment="1" applyProtection="1">
      <alignment horizontal="center"/>
      <protection locked="0"/>
    </xf>
    <xf numFmtId="0" fontId="0" fillId="41" borderId="22" xfId="0" applyFont="1" applyFill="1" applyBorder="1" applyAlignment="1" applyProtection="1">
      <alignment horizontal="right"/>
      <protection locked="0"/>
    </xf>
    <xf numFmtId="0" fontId="0" fillId="41" borderId="0" xfId="0" applyFont="1" applyFill="1" applyBorder="1" applyAlignment="1" applyProtection="1">
      <alignment horizontal="right"/>
      <protection locked="0"/>
    </xf>
    <xf numFmtId="37" fontId="5" fillId="17" borderId="29" xfId="0" applyNumberFormat="1" applyFont="1" applyFill="1" applyBorder="1" applyAlignment="1" applyProtection="1">
      <alignment horizontal="center"/>
      <protection locked="0"/>
    </xf>
    <xf numFmtId="0" fontId="5" fillId="17" borderId="29" xfId="0" applyFont="1" applyFill="1" applyBorder="1" applyAlignment="1" applyProtection="1">
      <alignment horizontal="center"/>
      <protection locked="0"/>
    </xf>
    <xf numFmtId="0" fontId="5" fillId="17" borderId="30" xfId="0" applyFont="1" applyFill="1" applyBorder="1" applyAlignment="1" applyProtection="1">
      <alignment horizontal="center"/>
      <protection locked="0"/>
    </xf>
    <xf numFmtId="0" fontId="0" fillId="41" borderId="22" xfId="0" applyFont="1" applyFill="1" applyBorder="1" applyAlignment="1" applyProtection="1">
      <alignment/>
      <protection locked="0"/>
    </xf>
    <xf numFmtId="0" fontId="0" fillId="41" borderId="0" xfId="0" applyFont="1" applyFill="1" applyBorder="1" applyAlignment="1" applyProtection="1">
      <alignment/>
      <protection locked="0"/>
    </xf>
    <xf numFmtId="0" fontId="0" fillId="41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/>
      <protection locked="0"/>
    </xf>
    <xf numFmtId="165" fontId="0" fillId="0" borderId="0" xfId="44" applyNumberFormat="1" applyFont="1" applyBorder="1" applyAlignment="1" applyProtection="1">
      <alignment horizontal="left" vertical="center"/>
      <protection locked="0"/>
    </xf>
    <xf numFmtId="165" fontId="0" fillId="0" borderId="0" xfId="44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" fontId="0" fillId="0" borderId="0" xfId="44" applyNumberFormat="1" applyFont="1" applyBorder="1" applyAlignment="1" applyProtection="1">
      <alignment/>
      <protection locked="0"/>
    </xf>
    <xf numFmtId="1" fontId="0" fillId="0" borderId="0" xfId="44" applyNumberFormat="1" applyFont="1" applyBorder="1" applyAlignment="1" applyProtection="1">
      <alignment/>
      <protection locked="0"/>
    </xf>
    <xf numFmtId="165" fontId="0" fillId="0" borderId="0" xfId="44" applyNumberFormat="1" applyFont="1" applyAlignment="1" applyProtection="1">
      <alignment/>
      <protection locked="0"/>
    </xf>
    <xf numFmtId="44" fontId="0" fillId="0" borderId="0" xfId="44" applyNumberFormat="1" applyFont="1" applyBorder="1" applyAlignment="1" applyProtection="1">
      <alignment/>
      <protection locked="0"/>
    </xf>
    <xf numFmtId="6" fontId="0" fillId="41" borderId="33" xfId="44" applyNumberFormat="1" applyFont="1" applyFill="1" applyBorder="1" applyAlignment="1" applyProtection="1">
      <alignment/>
      <protection/>
    </xf>
    <xf numFmtId="6" fontId="0" fillId="0" borderId="33" xfId="44" applyNumberFormat="1" applyFont="1" applyBorder="1" applyAlignment="1" applyProtection="1">
      <alignment/>
      <protection/>
    </xf>
    <xf numFmtId="165" fontId="0" fillId="0" borderId="26" xfId="44" applyNumberFormat="1" applyFont="1" applyFill="1" applyBorder="1" applyAlignment="1" applyProtection="1">
      <alignment/>
      <protection/>
    </xf>
    <xf numFmtId="6" fontId="0" fillId="0" borderId="17" xfId="44" applyNumberFormat="1" applyFont="1" applyFill="1" applyBorder="1" applyAlignment="1" applyProtection="1">
      <alignment/>
      <protection/>
    </xf>
    <xf numFmtId="167" fontId="0" fillId="0" borderId="24" xfId="42" applyNumberFormat="1" applyFont="1" applyFill="1" applyBorder="1" applyAlignment="1" applyProtection="1">
      <alignment/>
      <protection/>
    </xf>
    <xf numFmtId="167" fontId="0" fillId="0" borderId="26" xfId="42" applyNumberFormat="1" applyFont="1" applyFill="1" applyBorder="1" applyAlignment="1" applyProtection="1">
      <alignment/>
      <protection/>
    </xf>
    <xf numFmtId="167" fontId="0" fillId="0" borderId="17" xfId="42" applyNumberFormat="1" applyFont="1" applyFill="1" applyBorder="1" applyAlignment="1" applyProtection="1">
      <alignment/>
      <protection/>
    </xf>
    <xf numFmtId="6" fontId="0" fillId="0" borderId="33" xfId="44" applyNumberFormat="1" applyFont="1" applyFill="1" applyBorder="1" applyAlignment="1" applyProtection="1">
      <alignment/>
      <protection/>
    </xf>
    <xf numFmtId="0" fontId="6" fillId="0" borderId="17" xfId="0" applyFont="1" applyBorder="1" applyAlignment="1">
      <alignment horizontal="center" vertical="center"/>
    </xf>
    <xf numFmtId="0" fontId="0" fillId="0" borderId="34" xfId="0" applyFont="1" applyBorder="1" applyAlignment="1">
      <alignment wrapText="1"/>
    </xf>
    <xf numFmtId="0" fontId="0" fillId="0" borderId="35" xfId="0" applyFont="1" applyBorder="1" applyAlignment="1">
      <alignment wrapText="1"/>
    </xf>
    <xf numFmtId="0" fontId="5" fillId="35" borderId="17" xfId="0" applyFont="1" applyFill="1" applyBorder="1" applyAlignment="1">
      <alignment horizontal="center"/>
    </xf>
    <xf numFmtId="37" fontId="5" fillId="0" borderId="17" xfId="0" applyNumberFormat="1" applyFont="1" applyBorder="1" applyAlignment="1">
      <alignment horizontal="center"/>
    </xf>
    <xf numFmtId="37" fontId="5" fillId="0" borderId="23" xfId="0" applyNumberFormat="1" applyFont="1" applyBorder="1" applyAlignment="1">
      <alignment horizontal="center"/>
    </xf>
    <xf numFmtId="0" fontId="5" fillId="36" borderId="17" xfId="0" applyFont="1" applyFill="1" applyBorder="1" applyAlignment="1">
      <alignment horizontal="center"/>
    </xf>
    <xf numFmtId="49" fontId="0" fillId="0" borderId="17" xfId="0" applyNumberFormat="1" applyFont="1" applyFill="1" applyBorder="1" applyAlignment="1" applyProtection="1">
      <alignment horizontal="center"/>
      <protection locked="0"/>
    </xf>
    <xf numFmtId="0" fontId="5" fillId="25" borderId="17" xfId="0" applyFont="1" applyFill="1" applyBorder="1" applyAlignment="1">
      <alignment horizontal="center"/>
    </xf>
    <xf numFmtId="49" fontId="0" fillId="0" borderId="17" xfId="0" applyNumberFormat="1" applyFont="1" applyBorder="1" applyAlignment="1" applyProtection="1">
      <alignment horizontal="center"/>
      <protection locked="0"/>
    </xf>
    <xf numFmtId="37" fontId="5" fillId="38" borderId="17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9" fillId="0" borderId="0" xfId="0" applyFont="1" applyAlignment="1">
      <alignment/>
    </xf>
    <xf numFmtId="165" fontId="5" fillId="42" borderId="13" xfId="44" applyNumberFormat="1" applyFont="1" applyFill="1" applyBorder="1" applyAlignment="1" applyProtection="1">
      <alignment horizontal="center"/>
      <protection/>
    </xf>
    <xf numFmtId="0" fontId="5" fillId="43" borderId="27" xfId="0" applyFont="1" applyFill="1" applyBorder="1" applyAlignment="1">
      <alignment horizontal="center"/>
    </xf>
    <xf numFmtId="0" fontId="5" fillId="43" borderId="27" xfId="0" applyFont="1" applyFill="1" applyBorder="1" applyAlignment="1">
      <alignment horizontal="center" wrapText="1"/>
    </xf>
    <xf numFmtId="0" fontId="0" fillId="44" borderId="36" xfId="0" applyFont="1" applyFill="1" applyBorder="1" applyAlignment="1">
      <alignment horizontal="center" wrapText="1"/>
    </xf>
    <xf numFmtId="0" fontId="0" fillId="44" borderId="37" xfId="0" applyFont="1" applyFill="1" applyBorder="1" applyAlignment="1">
      <alignment horizontal="center" wrapText="1"/>
    </xf>
    <xf numFmtId="0" fontId="5" fillId="43" borderId="27" xfId="0" applyFont="1" applyFill="1" applyBorder="1" applyAlignment="1">
      <alignment horizontal="center" vertical="center"/>
    </xf>
    <xf numFmtId="0" fontId="5" fillId="43" borderId="27" xfId="0" applyFont="1" applyFill="1" applyBorder="1" applyAlignment="1">
      <alignment horizontal="center" vertical="center" wrapText="1"/>
    </xf>
    <xf numFmtId="49" fontId="0" fillId="44" borderId="27" xfId="0" applyNumberFormat="1" applyFont="1" applyFill="1" applyBorder="1" applyAlignment="1" applyProtection="1">
      <alignment horizontal="center"/>
      <protection locked="0"/>
    </xf>
    <xf numFmtId="49" fontId="0" fillId="45" borderId="33" xfId="0" applyNumberFormat="1" applyFont="1" applyFill="1" applyBorder="1" applyAlignment="1" applyProtection="1">
      <alignment horizontal="center"/>
      <protection locked="0"/>
    </xf>
    <xf numFmtId="49" fontId="0" fillId="44" borderId="33" xfId="0" applyNumberFormat="1" applyFont="1" applyFill="1" applyBorder="1" applyAlignment="1" applyProtection="1">
      <alignment horizontal="center"/>
      <protection locked="0"/>
    </xf>
    <xf numFmtId="42" fontId="0" fillId="45" borderId="33" xfId="0" applyNumberFormat="1" applyFont="1" applyFill="1" applyBorder="1" applyAlignment="1" applyProtection="1">
      <alignment horizontal="center"/>
      <protection locked="0"/>
    </xf>
    <xf numFmtId="42" fontId="51" fillId="46" borderId="33" xfId="0" applyNumberFormat="1" applyFont="1" applyFill="1" applyBorder="1" applyAlignment="1" applyProtection="1">
      <alignment horizontal="center"/>
      <protection locked="0"/>
    </xf>
    <xf numFmtId="49" fontId="0" fillId="45" borderId="27" xfId="0" applyNumberFormat="1" applyFont="1" applyFill="1" applyBorder="1" applyAlignment="1" applyProtection="1">
      <alignment horizontal="center"/>
      <protection locked="0"/>
    </xf>
    <xf numFmtId="165" fontId="5" fillId="47" borderId="27" xfId="44" applyNumberFormat="1" applyFont="1" applyFill="1" applyBorder="1" applyAlignment="1" applyProtection="1">
      <alignment/>
      <protection locked="0"/>
    </xf>
    <xf numFmtId="165" fontId="5" fillId="47" borderId="0" xfId="44" applyNumberFormat="1" applyFont="1" applyFill="1" applyBorder="1" applyAlignment="1" applyProtection="1">
      <alignment/>
      <protection locked="0"/>
    </xf>
    <xf numFmtId="165" fontId="5" fillId="47" borderId="21" xfId="44" applyNumberFormat="1" applyFont="1" applyFill="1" applyBorder="1" applyAlignment="1" applyProtection="1">
      <alignment/>
      <protection locked="0"/>
    </xf>
    <xf numFmtId="165" fontId="0" fillId="45" borderId="33" xfId="44" applyNumberFormat="1" applyFont="1" applyFill="1" applyBorder="1" applyAlignment="1" applyProtection="1">
      <alignment/>
      <protection locked="0"/>
    </xf>
    <xf numFmtId="165" fontId="0" fillId="44" borderId="33" xfId="44" applyNumberFormat="1" applyFont="1" applyFill="1" applyBorder="1" applyAlignment="1" applyProtection="1">
      <alignment/>
      <protection locked="0"/>
    </xf>
    <xf numFmtId="5" fontId="0" fillId="44" borderId="33" xfId="44" applyNumberFormat="1" applyFont="1" applyFill="1" applyBorder="1" applyAlignment="1" applyProtection="1">
      <alignment horizontal="right"/>
      <protection locked="0"/>
    </xf>
    <xf numFmtId="5" fontId="0" fillId="45" borderId="33" xfId="44" applyNumberFormat="1" applyFont="1" applyFill="1" applyBorder="1" applyAlignment="1" applyProtection="1">
      <alignment horizontal="right"/>
      <protection locked="0"/>
    </xf>
    <xf numFmtId="165" fontId="0" fillId="44" borderId="33" xfId="44" applyNumberFormat="1" applyFont="1" applyFill="1" applyBorder="1" applyAlignment="1" applyProtection="1">
      <alignment horizontal="center"/>
      <protection locked="0"/>
    </xf>
    <xf numFmtId="165" fontId="0" fillId="44" borderId="27" xfId="44" applyNumberFormat="1" applyFont="1" applyFill="1" applyBorder="1" applyAlignment="1" applyProtection="1">
      <alignment horizontal="right"/>
      <protection locked="0"/>
    </xf>
    <xf numFmtId="165" fontId="0" fillId="44" borderId="33" xfId="44" applyNumberFormat="1" applyFont="1" applyFill="1" applyBorder="1" applyAlignment="1" applyProtection="1">
      <alignment horizontal="right"/>
      <protection locked="0"/>
    </xf>
    <xf numFmtId="165" fontId="0" fillId="45" borderId="33" xfId="44" applyNumberFormat="1" applyFont="1" applyFill="1" applyBorder="1" applyAlignment="1" applyProtection="1">
      <alignment horizontal="right"/>
      <protection locked="0"/>
    </xf>
    <xf numFmtId="165" fontId="0" fillId="44" borderId="28" xfId="44" applyNumberFormat="1" applyFont="1" applyFill="1" applyBorder="1" applyAlignment="1" applyProtection="1">
      <alignment horizontal="center"/>
      <protection locked="0"/>
    </xf>
    <xf numFmtId="167" fontId="0" fillId="48" borderId="26" xfId="42" applyNumberFormat="1" applyFont="1" applyFill="1" applyBorder="1" applyAlignment="1" applyProtection="1">
      <alignment/>
      <protection locked="0"/>
    </xf>
    <xf numFmtId="167" fontId="0" fillId="49" borderId="26" xfId="42" applyNumberFormat="1" applyFont="1" applyFill="1" applyBorder="1" applyAlignment="1" applyProtection="1">
      <alignment/>
      <protection locked="0"/>
    </xf>
    <xf numFmtId="167" fontId="0" fillId="50" borderId="26" xfId="42" applyNumberFormat="1" applyFont="1" applyFill="1" applyBorder="1" applyAlignment="1" applyProtection="1">
      <alignment/>
      <protection locked="0"/>
    </xf>
    <xf numFmtId="167" fontId="0" fillId="51" borderId="26" xfId="42" applyNumberFormat="1" applyFont="1" applyFill="1" applyBorder="1" applyAlignment="1" applyProtection="1">
      <alignment/>
      <protection locked="0"/>
    </xf>
    <xf numFmtId="167" fontId="0" fillId="52" borderId="26" xfId="42" applyNumberFormat="1" applyFont="1" applyFill="1" applyBorder="1" applyAlignment="1" applyProtection="1">
      <alignment/>
      <protection locked="0"/>
    </xf>
    <xf numFmtId="167" fontId="0" fillId="53" borderId="26" xfId="42" applyNumberFormat="1" applyFont="1" applyFill="1" applyBorder="1" applyAlignment="1" applyProtection="1">
      <alignment/>
      <protection locked="0"/>
    </xf>
    <xf numFmtId="167" fontId="0" fillId="35" borderId="26" xfId="42" applyNumberFormat="1" applyFont="1" applyFill="1" applyBorder="1" applyAlignment="1" applyProtection="1">
      <alignment horizontal="center"/>
      <protection locked="0"/>
    </xf>
    <xf numFmtId="5" fontId="0" fillId="44" borderId="33" xfId="44" applyNumberFormat="1" applyFont="1" applyFill="1" applyBorder="1" applyAlignment="1" applyProtection="1">
      <alignment horizontal="center"/>
      <protection locked="0"/>
    </xf>
    <xf numFmtId="5" fontId="0" fillId="45" borderId="33" xfId="44" applyNumberFormat="1" applyFont="1" applyFill="1" applyBorder="1" applyAlignment="1" applyProtection="1">
      <alignment horizontal="center"/>
      <protection locked="0"/>
    </xf>
    <xf numFmtId="5" fontId="0" fillId="44" borderId="28" xfId="44" applyNumberFormat="1" applyFont="1" applyFill="1" applyBorder="1" applyAlignment="1" applyProtection="1">
      <alignment horizontal="center"/>
      <protection locked="0"/>
    </xf>
    <xf numFmtId="44" fontId="0" fillId="44" borderId="33" xfId="44" applyFont="1" applyFill="1" applyBorder="1" applyAlignment="1" applyProtection="1">
      <alignment horizontal="center"/>
      <protection locked="0"/>
    </xf>
    <xf numFmtId="44" fontId="0" fillId="45" borderId="33" xfId="44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9" fontId="0" fillId="45" borderId="33" xfId="62" applyFont="1" applyFill="1" applyBorder="1" applyAlignment="1" applyProtection="1">
      <alignment horizontal="center"/>
      <protection locked="0"/>
    </xf>
    <xf numFmtId="9" fontId="0" fillId="44" borderId="33" xfId="62" applyFont="1" applyFill="1" applyBorder="1" applyAlignment="1" applyProtection="1">
      <alignment horizontal="center"/>
      <protection locked="0"/>
    </xf>
    <xf numFmtId="165" fontId="5" fillId="17" borderId="29" xfId="44" applyNumberFormat="1" applyFont="1" applyFill="1" applyBorder="1" applyAlignment="1" applyProtection="1">
      <alignment horizontal="center"/>
      <protection locked="0"/>
    </xf>
    <xf numFmtId="0" fontId="52" fillId="0" borderId="0" xfId="0" applyFont="1" applyBorder="1" applyAlignment="1">
      <alignment/>
    </xf>
    <xf numFmtId="167" fontId="52" fillId="0" borderId="0" xfId="0" applyNumberFormat="1" applyFont="1" applyBorder="1" applyAlignment="1" applyProtection="1">
      <alignment/>
      <protection locked="0"/>
    </xf>
    <xf numFmtId="0" fontId="0" fillId="54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/>
    </xf>
    <xf numFmtId="167" fontId="52" fillId="0" borderId="0" xfId="0" applyNumberFormat="1" applyFont="1" applyBorder="1" applyAlignment="1">
      <alignment/>
    </xf>
    <xf numFmtId="167" fontId="52" fillId="0" borderId="0" xfId="0" applyNumberFormat="1" applyFont="1" applyFill="1" applyBorder="1" applyAlignment="1" applyProtection="1">
      <alignment/>
      <protection locked="0"/>
    </xf>
    <xf numFmtId="167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5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3" fillId="0" borderId="0" xfId="0" applyFont="1" applyBorder="1" applyAlignment="1">
      <alignment horizontal="center"/>
    </xf>
    <xf numFmtId="37" fontId="5" fillId="35" borderId="16" xfId="0" applyNumberFormat="1" applyFont="1" applyFill="1" applyBorder="1" applyAlignment="1">
      <alignment horizontal="center"/>
    </xf>
    <xf numFmtId="165" fontId="0" fillId="44" borderId="31" xfId="44" applyNumberFormat="1" applyFont="1" applyFill="1" applyBorder="1" applyAlignment="1" applyProtection="1">
      <alignment/>
      <protection locked="0"/>
    </xf>
    <xf numFmtId="165" fontId="0" fillId="44" borderId="38" xfId="44" applyNumberFormat="1" applyFont="1" applyFill="1" applyBorder="1" applyAlignment="1" applyProtection="1">
      <alignment/>
      <protection locked="0"/>
    </xf>
    <xf numFmtId="165" fontId="51" fillId="55" borderId="31" xfId="44" applyNumberFormat="1" applyFont="1" applyFill="1" applyBorder="1" applyAlignment="1" applyProtection="1">
      <alignment/>
      <protection locked="0"/>
    </xf>
    <xf numFmtId="165" fontId="51" fillId="55" borderId="38" xfId="44" applyNumberFormat="1" applyFont="1" applyFill="1" applyBorder="1" applyAlignment="1" applyProtection="1">
      <alignment/>
      <protection locked="0"/>
    </xf>
    <xf numFmtId="165" fontId="0" fillId="44" borderId="39" xfId="44" applyNumberFormat="1" applyFont="1" applyFill="1" applyBorder="1" applyAlignment="1" applyProtection="1">
      <alignment/>
      <protection locked="0"/>
    </xf>
    <xf numFmtId="165" fontId="0" fillId="44" borderId="19" xfId="44" applyNumberFormat="1" applyFont="1" applyFill="1" applyBorder="1" applyAlignment="1" applyProtection="1">
      <alignment/>
      <protection locked="0"/>
    </xf>
    <xf numFmtId="165" fontId="51" fillId="55" borderId="40" xfId="44" applyNumberFormat="1" applyFont="1" applyFill="1" applyBorder="1" applyAlignment="1" applyProtection="1">
      <alignment horizontal="center"/>
      <protection locked="0"/>
    </xf>
    <xf numFmtId="165" fontId="0" fillId="44" borderId="27" xfId="44" applyNumberFormat="1" applyFont="1" applyFill="1" applyBorder="1" applyAlignment="1" applyProtection="1">
      <alignment/>
      <protection locked="0"/>
    </xf>
    <xf numFmtId="165" fontId="5" fillId="35" borderId="0" xfId="44" applyNumberFormat="1" applyFont="1" applyFill="1" applyBorder="1" applyAlignment="1" applyProtection="1">
      <alignment/>
      <protection/>
    </xf>
    <xf numFmtId="165" fontId="50" fillId="55" borderId="0" xfId="44" applyNumberFormat="1" applyFont="1" applyFill="1" applyBorder="1" applyAlignment="1" applyProtection="1">
      <alignment/>
      <protection/>
    </xf>
    <xf numFmtId="165" fontId="5" fillId="35" borderId="26" xfId="44" applyNumberFormat="1" applyFont="1" applyFill="1" applyBorder="1" applyAlignment="1" applyProtection="1">
      <alignment/>
      <protection/>
    </xf>
    <xf numFmtId="44" fontId="0" fillId="37" borderId="39" xfId="44" applyFont="1" applyFill="1" applyBorder="1" applyAlignment="1" applyProtection="1">
      <alignment/>
      <protection/>
    </xf>
    <xf numFmtId="44" fontId="0" fillId="37" borderId="41" xfId="44" applyFont="1" applyFill="1" applyBorder="1" applyAlignment="1" applyProtection="1">
      <alignment/>
      <protection/>
    </xf>
    <xf numFmtId="44" fontId="0" fillId="37" borderId="31" xfId="44" applyFont="1" applyFill="1" applyBorder="1" applyAlignment="1" applyProtection="1">
      <alignment/>
      <protection/>
    </xf>
    <xf numFmtId="44" fontId="0" fillId="37" borderId="38" xfId="44" applyFont="1" applyFill="1" applyBorder="1" applyAlignment="1" applyProtection="1">
      <alignment/>
      <protection/>
    </xf>
    <xf numFmtId="165" fontId="50" fillId="55" borderId="31" xfId="44" applyNumberFormat="1" applyFont="1" applyFill="1" applyBorder="1" applyAlignment="1" applyProtection="1">
      <alignment/>
      <protection/>
    </xf>
    <xf numFmtId="165" fontId="50" fillId="55" borderId="38" xfId="44" applyNumberFormat="1" applyFont="1" applyFill="1" applyBorder="1" applyAlignment="1" applyProtection="1">
      <alignment/>
      <protection/>
    </xf>
    <xf numFmtId="44" fontId="5" fillId="42" borderId="12" xfId="44" applyFont="1" applyFill="1" applyBorder="1" applyAlignment="1" applyProtection="1">
      <alignment/>
      <protection/>
    </xf>
    <xf numFmtId="44" fontId="5" fillId="42" borderId="42" xfId="44" applyFont="1" applyFill="1" applyBorder="1" applyAlignment="1" applyProtection="1">
      <alignment/>
      <protection/>
    </xf>
    <xf numFmtId="0" fontId="0" fillId="0" borderId="24" xfId="0" applyFont="1" applyBorder="1" applyAlignment="1">
      <alignment horizontal="center"/>
    </xf>
    <xf numFmtId="0" fontId="5" fillId="0" borderId="43" xfId="0" applyFont="1" applyBorder="1" applyAlignment="1">
      <alignment/>
    </xf>
    <xf numFmtId="37" fontId="5" fillId="0" borderId="43" xfId="0" applyNumberFormat="1" applyFont="1" applyBorder="1" applyAlignment="1">
      <alignment/>
    </xf>
    <xf numFmtId="37" fontId="0" fillId="0" borderId="14" xfId="0" applyNumberFormat="1" applyFont="1" applyBorder="1" applyAlignment="1">
      <alignment horizontal="center"/>
    </xf>
    <xf numFmtId="37" fontId="0" fillId="0" borderId="14" xfId="0" applyNumberFormat="1" applyFont="1" applyBorder="1" applyAlignment="1">
      <alignment/>
    </xf>
    <xf numFmtId="165" fontId="5" fillId="0" borderId="29" xfId="44" applyNumberFormat="1" applyFont="1" applyBorder="1" applyAlignment="1" applyProtection="1">
      <alignment/>
      <protection/>
    </xf>
    <xf numFmtId="165" fontId="0" fillId="44" borderId="27" xfId="44" applyNumberFormat="1" applyFont="1" applyFill="1" applyBorder="1" applyAlignment="1" applyProtection="1">
      <alignment horizontal="center"/>
      <protection locked="0"/>
    </xf>
    <xf numFmtId="165" fontId="5" fillId="0" borderId="17" xfId="44" applyNumberFormat="1" applyFont="1" applyBorder="1" applyAlignment="1" applyProtection="1">
      <alignment horizontal="center"/>
      <protection/>
    </xf>
    <xf numFmtId="165" fontId="0" fillId="56" borderId="31" xfId="44" applyNumberFormat="1" applyFont="1" applyFill="1" applyBorder="1" applyAlignment="1" applyProtection="1">
      <alignment/>
      <protection locked="0"/>
    </xf>
    <xf numFmtId="165" fontId="0" fillId="56" borderId="38" xfId="44" applyNumberFormat="1" applyFont="1" applyFill="1" applyBorder="1" applyAlignment="1" applyProtection="1">
      <alignment/>
      <protection locked="0"/>
    </xf>
    <xf numFmtId="165" fontId="0" fillId="57" borderId="31" xfId="44" applyNumberFormat="1" applyFont="1" applyFill="1" applyBorder="1" applyAlignment="1" applyProtection="1">
      <alignment/>
      <protection locked="0"/>
    </xf>
    <xf numFmtId="165" fontId="0" fillId="57" borderId="38" xfId="44" applyNumberFormat="1" applyFont="1" applyFill="1" applyBorder="1" applyAlignment="1" applyProtection="1">
      <alignment/>
      <protection locked="0"/>
    </xf>
    <xf numFmtId="165" fontId="0" fillId="57" borderId="31" xfId="44" applyNumberFormat="1" applyFont="1" applyFill="1" applyBorder="1" applyAlignment="1" applyProtection="1">
      <alignment/>
      <protection locked="0"/>
    </xf>
    <xf numFmtId="165" fontId="0" fillId="57" borderId="23" xfId="44" applyNumberFormat="1" applyFont="1" applyFill="1" applyBorder="1" applyAlignment="1" applyProtection="1">
      <alignment/>
      <protection locked="0"/>
    </xf>
    <xf numFmtId="49" fontId="0" fillId="0" borderId="23" xfId="0" applyNumberFormat="1" applyFont="1" applyFill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center"/>
    </xf>
    <xf numFmtId="165" fontId="5" fillId="0" borderId="14" xfId="44" applyNumberFormat="1" applyFont="1" applyBorder="1" applyAlignment="1" applyProtection="1">
      <alignment horizontal="center"/>
      <protection/>
    </xf>
    <xf numFmtId="44" fontId="5" fillId="0" borderId="14" xfId="44" applyFont="1" applyBorder="1" applyAlignment="1" applyProtection="1">
      <alignment/>
      <protection/>
    </xf>
    <xf numFmtId="37" fontId="5" fillId="0" borderId="24" xfId="0" applyNumberFormat="1" applyFont="1" applyBorder="1" applyAlignment="1">
      <alignment/>
    </xf>
    <xf numFmtId="165" fontId="5" fillId="0" borderId="14" xfId="44" applyNumberFormat="1" applyFont="1" applyFill="1" applyBorder="1" applyAlignment="1" applyProtection="1">
      <alignment/>
      <protection/>
    </xf>
    <xf numFmtId="165" fontId="0" fillId="44" borderId="31" xfId="44" applyNumberFormat="1" applyFont="1" applyFill="1" applyBorder="1" applyAlignment="1" applyProtection="1">
      <alignment/>
      <protection locked="0"/>
    </xf>
    <xf numFmtId="165" fontId="0" fillId="44" borderId="23" xfId="44" applyNumberFormat="1" applyFont="1" applyFill="1" applyBorder="1" applyAlignment="1" applyProtection="1">
      <alignment/>
      <protection locked="0"/>
    </xf>
    <xf numFmtId="165" fontId="0" fillId="58" borderId="33" xfId="44" applyNumberFormat="1" applyFont="1" applyFill="1" applyBorder="1" applyAlignment="1" applyProtection="1">
      <alignment horizontal="center"/>
      <protection locked="0"/>
    </xf>
    <xf numFmtId="165" fontId="0" fillId="58" borderId="44" xfId="44" applyNumberFormat="1" applyFont="1" applyFill="1" applyBorder="1" applyAlignment="1" applyProtection="1">
      <alignment horizontal="center"/>
      <protection locked="0"/>
    </xf>
    <xf numFmtId="0" fontId="5" fillId="12" borderId="12" xfId="0" applyFont="1" applyFill="1" applyBorder="1" applyAlignment="1">
      <alignment horizontal="center"/>
    </xf>
    <xf numFmtId="37" fontId="5" fillId="12" borderId="30" xfId="0" applyNumberFormat="1" applyFont="1" applyFill="1" applyBorder="1" applyAlignment="1">
      <alignment horizontal="center"/>
    </xf>
    <xf numFmtId="0" fontId="5" fillId="13" borderId="17" xfId="0" applyFont="1" applyFill="1" applyBorder="1" applyAlignment="1">
      <alignment horizontal="center"/>
    </xf>
    <xf numFmtId="0" fontId="5" fillId="19" borderId="17" xfId="0" applyFont="1" applyFill="1" applyBorder="1" applyAlignment="1">
      <alignment horizontal="center"/>
    </xf>
    <xf numFmtId="37" fontId="5" fillId="12" borderId="12" xfId="0" applyNumberFormat="1" applyFont="1" applyFill="1" applyBorder="1" applyAlignment="1">
      <alignment horizontal="center"/>
    </xf>
    <xf numFmtId="37" fontId="5" fillId="12" borderId="42" xfId="0" applyNumberFormat="1" applyFont="1" applyFill="1" applyBorder="1" applyAlignment="1">
      <alignment horizontal="center"/>
    </xf>
    <xf numFmtId="166" fontId="0" fillId="44" borderId="36" xfId="42" applyNumberFormat="1" applyFont="1" applyFill="1" applyBorder="1" applyAlignment="1">
      <alignment wrapText="1"/>
    </xf>
    <xf numFmtId="166" fontId="0" fillId="44" borderId="37" xfId="42" applyNumberFormat="1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37" fontId="5" fillId="19" borderId="17" xfId="0" applyNumberFormat="1" applyFont="1" applyFill="1" applyBorder="1" applyAlignment="1">
      <alignment horizontal="center"/>
    </xf>
    <xf numFmtId="37" fontId="5" fillId="25" borderId="17" xfId="0" applyNumberFormat="1" applyFont="1" applyFill="1" applyBorder="1" applyAlignment="1">
      <alignment horizontal="center"/>
    </xf>
    <xf numFmtId="0" fontId="5" fillId="38" borderId="26" xfId="0" applyFont="1" applyFill="1" applyBorder="1" applyAlignment="1">
      <alignment horizontal="center"/>
    </xf>
    <xf numFmtId="0" fontId="5" fillId="38" borderId="13" xfId="0" applyFont="1" applyFill="1" applyBorder="1" applyAlignment="1">
      <alignment horizontal="center"/>
    </xf>
    <xf numFmtId="0" fontId="5" fillId="38" borderId="17" xfId="0" applyFont="1" applyFill="1" applyBorder="1" applyAlignment="1">
      <alignment horizontal="center"/>
    </xf>
    <xf numFmtId="44" fontId="0" fillId="37" borderId="45" xfId="44" applyFont="1" applyFill="1" applyBorder="1" applyAlignment="1" applyProtection="1">
      <alignment/>
      <protection/>
    </xf>
    <xf numFmtId="0" fontId="5" fillId="36" borderId="16" xfId="0" applyFont="1" applyFill="1" applyBorder="1" applyAlignment="1">
      <alignment horizontal="center"/>
    </xf>
    <xf numFmtId="37" fontId="5" fillId="36" borderId="17" xfId="0" applyNumberFormat="1" applyFont="1" applyFill="1" applyBorder="1" applyAlignment="1">
      <alignment horizontal="center"/>
    </xf>
    <xf numFmtId="165" fontId="5" fillId="36" borderId="33" xfId="44" applyNumberFormat="1" applyFont="1" applyFill="1" applyBorder="1" applyAlignment="1" applyProtection="1">
      <alignment/>
      <protection/>
    </xf>
    <xf numFmtId="165" fontId="5" fillId="36" borderId="17" xfId="44" applyNumberFormat="1" applyFont="1" applyFill="1" applyBorder="1" applyAlignment="1" applyProtection="1">
      <alignment/>
      <protection/>
    </xf>
    <xf numFmtId="0" fontId="5" fillId="25" borderId="16" xfId="0" applyFont="1" applyFill="1" applyBorder="1" applyAlignment="1">
      <alignment horizontal="center"/>
    </xf>
    <xf numFmtId="165" fontId="5" fillId="25" borderId="33" xfId="44" applyNumberFormat="1" applyFont="1" applyFill="1" applyBorder="1" applyAlignment="1" applyProtection="1">
      <alignment/>
      <protection/>
    </xf>
    <xf numFmtId="165" fontId="5" fillId="25" borderId="17" xfId="44" applyNumberFormat="1" applyFont="1" applyFill="1" applyBorder="1" applyAlignment="1" applyProtection="1">
      <alignment/>
      <protection/>
    </xf>
    <xf numFmtId="0" fontId="5" fillId="38" borderId="16" xfId="0" applyFont="1" applyFill="1" applyBorder="1" applyAlignment="1">
      <alignment horizontal="center"/>
    </xf>
    <xf numFmtId="165" fontId="5" fillId="38" borderId="33" xfId="44" applyNumberFormat="1" applyFont="1" applyFill="1" applyBorder="1" applyAlignment="1" applyProtection="1">
      <alignment/>
      <protection/>
    </xf>
    <xf numFmtId="165" fontId="5" fillId="38" borderId="33" xfId="44" applyNumberFormat="1" applyFont="1" applyFill="1" applyBorder="1" applyAlignment="1" applyProtection="1">
      <alignment/>
      <protection/>
    </xf>
    <xf numFmtId="165" fontId="5" fillId="38" borderId="33" xfId="44" applyNumberFormat="1" applyFont="1" applyFill="1" applyBorder="1" applyAlignment="1" applyProtection="1">
      <alignment horizontal="right"/>
      <protection/>
    </xf>
    <xf numFmtId="9" fontId="5" fillId="44" borderId="33" xfId="62" applyFont="1" applyFill="1" applyBorder="1" applyAlignment="1" applyProtection="1">
      <alignment horizontal="center" vertical="center"/>
      <protection locked="0"/>
    </xf>
    <xf numFmtId="165" fontId="5" fillId="38" borderId="33" xfId="44" applyNumberFormat="1" applyFont="1" applyFill="1" applyBorder="1" applyAlignment="1" applyProtection="1">
      <alignment vertical="center"/>
      <protection/>
    </xf>
    <xf numFmtId="44" fontId="0" fillId="37" borderId="45" xfId="44" applyFont="1" applyFill="1" applyBorder="1" applyAlignment="1" applyProtection="1">
      <alignment vertical="center"/>
      <protection/>
    </xf>
    <xf numFmtId="44" fontId="0" fillId="37" borderId="15" xfId="44" applyFont="1" applyFill="1" applyBorder="1" applyAlignment="1" applyProtection="1">
      <alignment vertical="center"/>
      <protection/>
    </xf>
    <xf numFmtId="165" fontId="0" fillId="58" borderId="27" xfId="44" applyNumberFormat="1" applyFont="1" applyFill="1" applyBorder="1" applyAlignment="1" applyProtection="1">
      <alignment horizontal="center"/>
      <protection locked="0"/>
    </xf>
    <xf numFmtId="165" fontId="0" fillId="47" borderId="33" xfId="44" applyNumberFormat="1" applyFont="1" applyFill="1" applyBorder="1" applyAlignment="1" applyProtection="1">
      <alignment horizontal="center"/>
      <protection locked="0"/>
    </xf>
    <xf numFmtId="165" fontId="0" fillId="58" borderId="28" xfId="44" applyNumberFormat="1" applyFont="1" applyFill="1" applyBorder="1" applyAlignment="1" applyProtection="1">
      <alignment horizontal="center"/>
      <protection locked="0"/>
    </xf>
    <xf numFmtId="0" fontId="5" fillId="38" borderId="42" xfId="0" applyFont="1" applyFill="1" applyBorder="1" applyAlignment="1">
      <alignment horizontal="center"/>
    </xf>
    <xf numFmtId="0" fontId="52" fillId="16" borderId="0" xfId="0" applyFont="1" applyFill="1" applyBorder="1" applyAlignment="1">
      <alignment/>
    </xf>
    <xf numFmtId="167" fontId="52" fillId="16" borderId="0" xfId="0" applyNumberFormat="1" applyFont="1" applyFill="1" applyBorder="1" applyAlignment="1" applyProtection="1">
      <alignment/>
      <protection locked="0"/>
    </xf>
    <xf numFmtId="167" fontId="52" fillId="16" borderId="0" xfId="0" applyNumberFormat="1" applyFont="1" applyFill="1" applyBorder="1" applyAlignment="1">
      <alignment/>
    </xf>
    <xf numFmtId="49" fontId="0" fillId="59" borderId="27" xfId="0" applyNumberFormat="1" applyFont="1" applyFill="1" applyBorder="1" applyAlignment="1" applyProtection="1">
      <alignment horizontal="center" vertical="center"/>
      <protection locked="0"/>
    </xf>
    <xf numFmtId="9" fontId="5" fillId="59" borderId="33" xfId="62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/>
    </xf>
    <xf numFmtId="0" fontId="52" fillId="0" borderId="18" xfId="0" applyFont="1" applyFill="1" applyBorder="1" applyAlignment="1">
      <alignment/>
    </xf>
    <xf numFmtId="0" fontId="52" fillId="0" borderId="14" xfId="0" applyFont="1" applyFill="1" applyBorder="1" applyAlignment="1">
      <alignment/>
    </xf>
    <xf numFmtId="0" fontId="52" fillId="0" borderId="19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32" xfId="0" applyFont="1" applyFill="1" applyBorder="1" applyAlignment="1" applyProtection="1">
      <alignment/>
      <protection locked="0"/>
    </xf>
    <xf numFmtId="0" fontId="5" fillId="35" borderId="12" xfId="0" applyFont="1" applyFill="1" applyBorder="1" applyAlignment="1" applyProtection="1">
      <alignment horizontal="center"/>
      <protection/>
    </xf>
    <xf numFmtId="0" fontId="5" fillId="35" borderId="13" xfId="0" applyFont="1" applyFill="1" applyBorder="1" applyAlignment="1" applyProtection="1">
      <alignment horizontal="center"/>
      <protection/>
    </xf>
    <xf numFmtId="0" fontId="0" fillId="35" borderId="31" xfId="0" applyFont="1" applyFill="1" applyBorder="1" applyAlignment="1" applyProtection="1">
      <alignment horizontal="center"/>
      <protection/>
    </xf>
    <xf numFmtId="0" fontId="0" fillId="41" borderId="15" xfId="0" applyFont="1" applyFill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51" fillId="55" borderId="31" xfId="0" applyFont="1" applyFill="1" applyBorder="1" applyAlignment="1" applyProtection="1">
      <alignment horizontal="center"/>
      <protection/>
    </xf>
    <xf numFmtId="0" fontId="51" fillId="55" borderId="15" xfId="0" applyFont="1" applyFill="1" applyBorder="1" applyAlignment="1" applyProtection="1">
      <alignment/>
      <protection/>
    </xf>
    <xf numFmtId="0" fontId="0" fillId="0" borderId="26" xfId="0" applyFont="1" applyBorder="1" applyAlignment="1" applyProtection="1">
      <alignment horizontal="center"/>
      <protection/>
    </xf>
    <xf numFmtId="0" fontId="5" fillId="0" borderId="29" xfId="0" applyFont="1" applyBorder="1" applyAlignment="1" applyProtection="1">
      <alignment/>
      <protection/>
    </xf>
    <xf numFmtId="0" fontId="0" fillId="0" borderId="36" xfId="0" applyFont="1" applyBorder="1" applyAlignment="1" applyProtection="1">
      <alignment horizontal="center" wrapText="1"/>
      <protection/>
    </xf>
    <xf numFmtId="49" fontId="0" fillId="0" borderId="36" xfId="0" applyNumberFormat="1" applyBorder="1" applyAlignment="1" applyProtection="1">
      <alignment horizontal="center" wrapText="1"/>
      <protection/>
    </xf>
    <xf numFmtId="0" fontId="0" fillId="0" borderId="34" xfId="0" applyFont="1" applyBorder="1" applyAlignment="1" applyProtection="1">
      <alignment wrapText="1"/>
      <protection/>
    </xf>
    <xf numFmtId="166" fontId="0" fillId="0" borderId="36" xfId="42" applyNumberFormat="1" applyFont="1" applyBorder="1" applyAlignment="1" applyProtection="1">
      <alignment wrapText="1"/>
      <protection/>
    </xf>
    <xf numFmtId="0" fontId="0" fillId="0" borderId="37" xfId="0" applyFont="1" applyBorder="1" applyAlignment="1" applyProtection="1">
      <alignment horizontal="center" wrapText="1"/>
      <protection/>
    </xf>
    <xf numFmtId="49" fontId="0" fillId="0" borderId="37" xfId="0" applyNumberFormat="1" applyBorder="1" applyAlignment="1" applyProtection="1">
      <alignment horizontal="center" wrapText="1"/>
      <protection/>
    </xf>
    <xf numFmtId="0" fontId="0" fillId="0" borderId="35" xfId="0" applyFont="1" applyBorder="1" applyAlignment="1" applyProtection="1">
      <alignment wrapText="1"/>
      <protection/>
    </xf>
    <xf numFmtId="166" fontId="0" fillId="0" borderId="37" xfId="42" applyNumberFormat="1" applyFont="1" applyBorder="1" applyAlignment="1" applyProtection="1">
      <alignment wrapText="1"/>
      <protection/>
    </xf>
    <xf numFmtId="0" fontId="0" fillId="36" borderId="31" xfId="0" applyFont="1" applyFill="1" applyBorder="1" applyAlignment="1" applyProtection="1">
      <alignment horizontal="center"/>
      <protection/>
    </xf>
    <xf numFmtId="0" fontId="0" fillId="0" borderId="46" xfId="0" applyFont="1" applyBorder="1" applyAlignment="1" applyProtection="1">
      <alignment/>
      <protection/>
    </xf>
    <xf numFmtId="0" fontId="51" fillId="36" borderId="31" xfId="0" applyFont="1" applyFill="1" applyBorder="1" applyAlignment="1" applyProtection="1">
      <alignment horizontal="center"/>
      <protection/>
    </xf>
    <xf numFmtId="0" fontId="0" fillId="25" borderId="31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/>
      <protection/>
    </xf>
    <xf numFmtId="0" fontId="0" fillId="38" borderId="22" xfId="0" applyFont="1" applyFill="1" applyBorder="1" applyAlignment="1" applyProtection="1">
      <alignment horizontal="center"/>
      <protection/>
    </xf>
    <xf numFmtId="0" fontId="0" fillId="0" borderId="38" xfId="0" applyFont="1" applyBorder="1" applyAlignment="1" applyProtection="1">
      <alignment vertical="center" wrapText="1"/>
      <protection/>
    </xf>
    <xf numFmtId="165" fontId="0" fillId="60" borderId="33" xfId="44" applyNumberFormat="1" applyFont="1" applyFill="1" applyBorder="1" applyAlignment="1" applyProtection="1">
      <alignment horizontal="center"/>
      <protection/>
    </xf>
    <xf numFmtId="0" fontId="0" fillId="41" borderId="38" xfId="0" applyFont="1" applyFill="1" applyBorder="1" applyAlignment="1" applyProtection="1">
      <alignment/>
      <protection/>
    </xf>
    <xf numFmtId="165" fontId="0" fillId="0" borderId="33" xfId="44" applyNumberFormat="1" applyFont="1" applyFill="1" applyBorder="1" applyAlignment="1" applyProtection="1">
      <alignment horizontal="center"/>
      <protection/>
    </xf>
    <xf numFmtId="0" fontId="0" fillId="0" borderId="38" xfId="0" applyFont="1" applyBorder="1" applyAlignment="1" applyProtection="1">
      <alignment/>
      <protection/>
    </xf>
    <xf numFmtId="0" fontId="0" fillId="38" borderId="26" xfId="0" applyFont="1" applyFill="1" applyBorder="1" applyAlignment="1" applyProtection="1">
      <alignment horizontal="center"/>
      <protection/>
    </xf>
    <xf numFmtId="0" fontId="5" fillId="38" borderId="30" xfId="0" applyFont="1" applyFill="1" applyBorder="1" applyAlignment="1" applyProtection="1">
      <alignment/>
      <protection/>
    </xf>
    <xf numFmtId="165" fontId="5" fillId="38" borderId="17" xfId="44" applyNumberFormat="1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43" borderId="27" xfId="0" applyFont="1" applyFill="1" applyBorder="1" applyAlignment="1" applyProtection="1">
      <alignment horizontal="center" vertical="center"/>
      <protection/>
    </xf>
    <xf numFmtId="0" fontId="5" fillId="43" borderId="27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/>
      <protection/>
    </xf>
    <xf numFmtId="37" fontId="0" fillId="0" borderId="0" xfId="0" applyNumberFormat="1" applyFont="1" applyBorder="1" applyAlignment="1" applyProtection="1">
      <alignment horizontal="center"/>
      <protection/>
    </xf>
    <xf numFmtId="37" fontId="0" fillId="0" borderId="0" xfId="0" applyNumberFormat="1" applyFont="1" applyAlignment="1" applyProtection="1">
      <alignment/>
      <protection/>
    </xf>
    <xf numFmtId="5" fontId="8" fillId="0" borderId="0" xfId="0" applyNumberFormat="1" applyFont="1" applyAlignment="1" applyProtection="1">
      <alignment/>
      <protection/>
    </xf>
    <xf numFmtId="0" fontId="5" fillId="13" borderId="17" xfId="0" applyFont="1" applyFill="1" applyBorder="1" applyAlignment="1" applyProtection="1">
      <alignment horizontal="center"/>
      <protection/>
    </xf>
    <xf numFmtId="165" fontId="51" fillId="55" borderId="40" xfId="44" applyNumberFormat="1" applyFont="1" applyFill="1" applyBorder="1" applyAlignment="1" applyProtection="1">
      <alignment horizontal="center"/>
      <protection/>
    </xf>
    <xf numFmtId="37" fontId="5" fillId="35" borderId="16" xfId="0" applyNumberFormat="1" applyFont="1" applyFill="1" applyBorder="1" applyAlignment="1" applyProtection="1">
      <alignment horizontal="center"/>
      <protection/>
    </xf>
    <xf numFmtId="0" fontId="5" fillId="35" borderId="11" xfId="0" applyFont="1" applyFill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/>
      <protection/>
    </xf>
    <xf numFmtId="0" fontId="5" fillId="0" borderId="43" xfId="0" applyFont="1" applyBorder="1" applyAlignment="1" applyProtection="1">
      <alignment/>
      <protection/>
    </xf>
    <xf numFmtId="0" fontId="5" fillId="36" borderId="12" xfId="0" applyFont="1" applyFill="1" applyBorder="1" applyAlignment="1" applyProtection="1">
      <alignment horizontal="center"/>
      <protection/>
    </xf>
    <xf numFmtId="0" fontId="5" fillId="36" borderId="11" xfId="0" applyFont="1" applyFill="1" applyBorder="1" applyAlignment="1" applyProtection="1">
      <alignment horizontal="center"/>
      <protection/>
    </xf>
    <xf numFmtId="0" fontId="5" fillId="19" borderId="17" xfId="0" applyFont="1" applyFill="1" applyBorder="1" applyAlignment="1" applyProtection="1">
      <alignment horizontal="center"/>
      <protection/>
    </xf>
    <xf numFmtId="37" fontId="5" fillId="36" borderId="17" xfId="0" applyNumberFormat="1" applyFont="1" applyFill="1" applyBorder="1" applyAlignment="1" applyProtection="1">
      <alignment horizontal="center"/>
      <protection/>
    </xf>
    <xf numFmtId="0" fontId="5" fillId="36" borderId="16" xfId="0" applyFont="1" applyFill="1" applyBorder="1" applyAlignment="1" applyProtection="1">
      <alignment horizontal="center"/>
      <protection/>
    </xf>
    <xf numFmtId="0" fontId="5" fillId="36" borderId="13" xfId="0" applyFont="1" applyFill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/>
      <protection/>
    </xf>
    <xf numFmtId="37" fontId="5" fillId="0" borderId="43" xfId="0" applyNumberFormat="1" applyFont="1" applyBorder="1" applyAlignment="1" applyProtection="1">
      <alignment/>
      <protection/>
    </xf>
    <xf numFmtId="0" fontId="5" fillId="25" borderId="12" xfId="0" applyFont="1" applyFill="1" applyBorder="1" applyAlignment="1" applyProtection="1">
      <alignment horizontal="center"/>
      <protection/>
    </xf>
    <xf numFmtId="0" fontId="5" fillId="25" borderId="13" xfId="0" applyFont="1" applyFill="1" applyBorder="1" applyAlignment="1" applyProtection="1">
      <alignment horizontal="center"/>
      <protection/>
    </xf>
    <xf numFmtId="37" fontId="5" fillId="19" borderId="17" xfId="0" applyNumberFormat="1" applyFont="1" applyFill="1" applyBorder="1" applyAlignment="1" applyProtection="1">
      <alignment horizontal="center"/>
      <protection/>
    </xf>
    <xf numFmtId="37" fontId="5" fillId="0" borderId="14" xfId="0" applyNumberFormat="1" applyFont="1" applyBorder="1" applyAlignment="1" applyProtection="1">
      <alignment/>
      <protection/>
    </xf>
    <xf numFmtId="0" fontId="5" fillId="38" borderId="26" xfId="0" applyFont="1" applyFill="1" applyBorder="1" applyAlignment="1" applyProtection="1">
      <alignment horizontal="center"/>
      <protection/>
    </xf>
    <xf numFmtId="0" fontId="5" fillId="38" borderId="42" xfId="0" applyFont="1" applyFill="1" applyBorder="1" applyAlignment="1" applyProtection="1">
      <alignment horizontal="center"/>
      <protection/>
    </xf>
    <xf numFmtId="37" fontId="5" fillId="0" borderId="24" xfId="0" applyNumberFormat="1" applyFont="1" applyBorder="1" applyAlignment="1" applyProtection="1">
      <alignment/>
      <protection/>
    </xf>
    <xf numFmtId="37" fontId="5" fillId="25" borderId="17" xfId="0" applyNumberFormat="1" applyFont="1" applyFill="1" applyBorder="1" applyAlignment="1" applyProtection="1">
      <alignment horizontal="center"/>
      <protection/>
    </xf>
    <xf numFmtId="37" fontId="5" fillId="38" borderId="17" xfId="0" applyNumberFormat="1" applyFont="1" applyFill="1" applyBorder="1" applyAlignment="1" applyProtection="1">
      <alignment horizontal="center"/>
      <protection/>
    </xf>
    <xf numFmtId="0" fontId="5" fillId="25" borderId="16" xfId="0" applyFont="1" applyFill="1" applyBorder="1" applyAlignment="1" applyProtection="1">
      <alignment horizontal="center"/>
      <protection/>
    </xf>
    <xf numFmtId="0" fontId="5" fillId="38" borderId="16" xfId="0" applyFont="1" applyFill="1" applyBorder="1" applyAlignment="1" applyProtection="1">
      <alignment horizontal="center"/>
      <protection/>
    </xf>
    <xf numFmtId="0" fontId="5" fillId="38" borderId="13" xfId="0" applyFont="1" applyFill="1" applyBorder="1" applyAlignment="1" applyProtection="1">
      <alignment horizontal="center"/>
      <protection/>
    </xf>
    <xf numFmtId="165" fontId="0" fillId="61" borderId="18" xfId="44" applyNumberFormat="1" applyFont="1" applyFill="1" applyBorder="1" applyAlignment="1" applyProtection="1">
      <alignment vertical="center"/>
      <protection/>
    </xf>
    <xf numFmtId="165" fontId="0" fillId="62" borderId="22" xfId="44" applyNumberFormat="1" applyFont="1" applyFill="1" applyBorder="1" applyAlignment="1" applyProtection="1">
      <alignment/>
      <protection/>
    </xf>
    <xf numFmtId="165" fontId="0" fillId="63" borderId="22" xfId="44" applyNumberFormat="1" applyFont="1" applyFill="1" applyBorder="1" applyAlignment="1" applyProtection="1">
      <alignment/>
      <protection/>
    </xf>
    <xf numFmtId="165" fontId="0" fillId="62" borderId="24" xfId="44" applyNumberFormat="1" applyFont="1" applyFill="1" applyBorder="1" applyAlignment="1" applyProtection="1">
      <alignment/>
      <protection/>
    </xf>
    <xf numFmtId="37" fontId="5" fillId="25" borderId="29" xfId="0" applyNumberFormat="1" applyFont="1" applyFill="1" applyBorder="1" applyAlignment="1" applyProtection="1">
      <alignment horizontal="center"/>
      <protection locked="0"/>
    </xf>
    <xf numFmtId="37" fontId="5" fillId="15" borderId="29" xfId="0" applyNumberFormat="1" applyFont="1" applyFill="1" applyBorder="1" applyAlignment="1" applyProtection="1">
      <alignment horizontal="center"/>
      <protection locked="0"/>
    </xf>
    <xf numFmtId="165" fontId="5" fillId="17" borderId="29" xfId="44" applyNumberFormat="1" applyFont="1" applyFill="1" applyBorder="1" applyAlignment="1" applyProtection="1">
      <alignment horizontal="center"/>
      <protection locked="0"/>
    </xf>
    <xf numFmtId="0" fontId="0" fillId="41" borderId="22" xfId="0" applyFont="1" applyFill="1" applyBorder="1" applyAlignment="1" applyProtection="1">
      <alignment horizontal="left"/>
      <protection locked="0"/>
    </xf>
    <xf numFmtId="37" fontId="5" fillId="39" borderId="29" xfId="0" applyNumberFormat="1" applyFont="1" applyFill="1" applyBorder="1" applyAlignment="1" applyProtection="1">
      <alignment horizontal="center"/>
      <protection locked="0"/>
    </xf>
    <xf numFmtId="165" fontId="0" fillId="44" borderId="23" xfId="44" applyNumberFormat="1" applyFont="1" applyFill="1" applyBorder="1" applyAlignment="1" applyProtection="1">
      <alignment/>
      <protection locked="0"/>
    </xf>
    <xf numFmtId="165" fontId="0" fillId="57" borderId="23" xfId="44" applyNumberFormat="1" applyFont="1" applyFill="1" applyBorder="1" applyAlignment="1" applyProtection="1">
      <alignment/>
      <protection locked="0"/>
    </xf>
    <xf numFmtId="165" fontId="0" fillId="56" borderId="23" xfId="44" applyNumberFormat="1" applyFont="1" applyFill="1" applyBorder="1" applyAlignment="1" applyProtection="1">
      <alignment/>
      <protection locked="0"/>
    </xf>
    <xf numFmtId="165" fontId="0" fillId="56" borderId="39" xfId="44" applyNumberFormat="1" applyFont="1" applyFill="1" applyBorder="1" applyAlignment="1" applyProtection="1">
      <alignment/>
      <protection locked="0"/>
    </xf>
    <xf numFmtId="165" fontId="0" fillId="64" borderId="33" xfId="44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right"/>
    </xf>
    <xf numFmtId="0" fontId="5" fillId="0" borderId="27" xfId="0" applyFont="1" applyBorder="1" applyAlignment="1">
      <alignment horizontal="center"/>
    </xf>
    <xf numFmtId="0" fontId="0" fillId="44" borderId="47" xfId="0" applyFill="1" applyBorder="1" applyAlignment="1">
      <alignment vertical="center" wrapText="1"/>
    </xf>
    <xf numFmtId="0" fontId="0" fillId="44" borderId="48" xfId="0" applyFill="1" applyBorder="1" applyAlignment="1">
      <alignment vertical="center" wrapText="1"/>
    </xf>
    <xf numFmtId="0" fontId="0" fillId="44" borderId="49" xfId="0" applyFill="1" applyBorder="1" applyAlignment="1">
      <alignment vertical="center" wrapText="1"/>
    </xf>
    <xf numFmtId="9" fontId="0" fillId="0" borderId="23" xfId="0" applyNumberFormat="1" applyFont="1" applyBorder="1" applyAlignment="1">
      <alignment horizontal="right"/>
    </xf>
    <xf numFmtId="165" fontId="0" fillId="62" borderId="25" xfId="44" applyNumberFormat="1" applyFont="1" applyFill="1" applyBorder="1" applyAlignment="1" applyProtection="1">
      <alignment/>
      <protection/>
    </xf>
    <xf numFmtId="165" fontId="0" fillId="63" borderId="23" xfId="44" applyNumberFormat="1" applyFont="1" applyFill="1" applyBorder="1" applyAlignment="1" applyProtection="1">
      <alignment/>
      <protection/>
    </xf>
    <xf numFmtId="165" fontId="0" fillId="62" borderId="23" xfId="44" applyNumberFormat="1" applyFont="1" applyFill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 locked="0"/>
    </xf>
    <xf numFmtId="49" fontId="0" fillId="0" borderId="36" xfId="0" applyNumberFormat="1" applyFont="1" applyBorder="1" applyAlignment="1" applyProtection="1">
      <alignment horizontal="center" wrapText="1"/>
      <protection/>
    </xf>
    <xf numFmtId="49" fontId="0" fillId="0" borderId="37" xfId="0" applyNumberFormat="1" applyFont="1" applyBorder="1" applyAlignment="1" applyProtection="1">
      <alignment horizontal="center" wrapText="1"/>
      <protection/>
    </xf>
    <xf numFmtId="0" fontId="10" fillId="0" borderId="26" xfId="0" applyFont="1" applyFill="1" applyBorder="1" applyAlignment="1" applyProtection="1">
      <alignment vertical="center" wrapText="1"/>
      <protection locked="0"/>
    </xf>
    <xf numFmtId="0" fontId="5" fillId="0" borderId="26" xfId="0" applyFont="1" applyBorder="1" applyAlignment="1" applyProtection="1">
      <alignment vertical="center" wrapText="1"/>
      <protection locked="0"/>
    </xf>
    <xf numFmtId="0" fontId="10" fillId="0" borderId="29" xfId="0" applyFont="1" applyFill="1" applyBorder="1" applyAlignment="1" applyProtection="1">
      <alignment vertical="center" wrapText="1"/>
      <protection locked="0"/>
    </xf>
    <xf numFmtId="0" fontId="0" fillId="0" borderId="26" xfId="0" applyFont="1" applyFill="1" applyBorder="1" applyAlignment="1" applyProtection="1">
      <alignment vertical="center" wrapText="1"/>
      <protection locked="0"/>
    </xf>
    <xf numFmtId="14" fontId="11" fillId="0" borderId="26" xfId="0" applyNumberFormat="1" applyFont="1" applyFill="1" applyBorder="1" applyAlignment="1" applyProtection="1">
      <alignment vertical="center"/>
      <protection locked="0"/>
    </xf>
    <xf numFmtId="0" fontId="11" fillId="0" borderId="29" xfId="0" applyFont="1" applyFill="1" applyBorder="1" applyAlignment="1" applyProtection="1">
      <alignment horizontal="center" vertical="center"/>
      <protection locked="0"/>
    </xf>
    <xf numFmtId="0" fontId="11" fillId="0" borderId="29" xfId="0" applyFont="1" applyFill="1" applyBorder="1" applyAlignment="1" applyProtection="1">
      <alignment vertical="center"/>
      <protection locked="0"/>
    </xf>
    <xf numFmtId="0" fontId="11" fillId="0" borderId="29" xfId="0" applyFont="1" applyBorder="1" applyAlignment="1" applyProtection="1">
      <alignment vertical="center"/>
      <protection locked="0"/>
    </xf>
    <xf numFmtId="0" fontId="11" fillId="0" borderId="30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 wrapText="1"/>
      <protection locked="0"/>
    </xf>
    <xf numFmtId="0" fontId="11" fillId="44" borderId="12" xfId="0" applyFont="1" applyFill="1" applyBorder="1" applyAlignment="1" applyProtection="1">
      <alignment vertical="center"/>
      <protection locked="0"/>
    </xf>
    <xf numFmtId="0" fontId="11" fillId="44" borderId="11" xfId="0" applyFont="1" applyFill="1" applyBorder="1" applyAlignment="1" applyProtection="1">
      <alignment vertical="center"/>
      <protection locked="0"/>
    </xf>
    <xf numFmtId="0" fontId="11" fillId="0" borderId="30" xfId="0" applyFont="1" applyFill="1" applyBorder="1" applyAlignment="1" applyProtection="1">
      <alignment vertical="center"/>
      <protection locked="0"/>
    </xf>
    <xf numFmtId="165" fontId="5" fillId="0" borderId="17" xfId="44" applyNumberFormat="1" applyFont="1" applyFill="1" applyBorder="1" applyAlignment="1" applyProtection="1">
      <alignment horizontal="center"/>
      <protection locked="0"/>
    </xf>
    <xf numFmtId="5" fontId="0" fillId="0" borderId="27" xfId="44" applyNumberFormat="1" applyFont="1" applyFill="1" applyBorder="1" applyAlignment="1" applyProtection="1">
      <alignment horizontal="right"/>
      <protection locked="0"/>
    </xf>
    <xf numFmtId="165" fontId="0" fillId="0" borderId="28" xfId="44" applyNumberFormat="1" applyFont="1" applyFill="1" applyBorder="1" applyAlignment="1" applyProtection="1">
      <alignment horizontal="center"/>
      <protection locked="0"/>
    </xf>
    <xf numFmtId="49" fontId="5" fillId="65" borderId="28" xfId="44" applyNumberFormat="1" applyFont="1" applyFill="1" applyBorder="1" applyAlignment="1" applyProtection="1">
      <alignment horizontal="center"/>
      <protection locked="0"/>
    </xf>
    <xf numFmtId="49" fontId="5" fillId="66" borderId="28" xfId="44" applyNumberFormat="1" applyFont="1" applyFill="1" applyBorder="1" applyAlignment="1" applyProtection="1">
      <alignment horizontal="center"/>
      <protection locked="0"/>
    </xf>
    <xf numFmtId="49" fontId="5" fillId="67" borderId="28" xfId="44" applyNumberFormat="1" applyFont="1" applyFill="1" applyBorder="1" applyAlignment="1" applyProtection="1">
      <alignment horizontal="center"/>
      <protection locked="0"/>
    </xf>
    <xf numFmtId="49" fontId="5" fillId="68" borderId="28" xfId="44" applyNumberFormat="1" applyFont="1" applyFill="1" applyBorder="1" applyAlignment="1" applyProtection="1">
      <alignment horizontal="center"/>
      <protection locked="0"/>
    </xf>
    <xf numFmtId="49" fontId="5" fillId="69" borderId="28" xfId="44" applyNumberFormat="1" applyFont="1" applyFill="1" applyBorder="1" applyAlignment="1" applyProtection="1">
      <alignment horizontal="center"/>
      <protection locked="0"/>
    </xf>
    <xf numFmtId="49" fontId="5" fillId="70" borderId="28" xfId="44" applyNumberFormat="1" applyFont="1" applyFill="1" applyBorder="1" applyAlignment="1" applyProtection="1">
      <alignment horizontal="center"/>
      <protection locked="0"/>
    </xf>
    <xf numFmtId="165" fontId="0" fillId="61" borderId="14" xfId="44" applyNumberFormat="1" applyFont="1" applyFill="1" applyBorder="1" applyAlignment="1" applyProtection="1">
      <alignment vertical="center"/>
      <protection/>
    </xf>
    <xf numFmtId="0" fontId="5" fillId="0" borderId="36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0" fillId="44" borderId="36" xfId="0" applyFill="1" applyBorder="1" applyAlignment="1">
      <alignment horizontal="left" vertical="center" wrapText="1"/>
    </xf>
    <xf numFmtId="0" fontId="0" fillId="44" borderId="50" xfId="0" applyFill="1" applyBorder="1" applyAlignment="1">
      <alignment horizontal="left" vertical="center" wrapText="1"/>
    </xf>
    <xf numFmtId="0" fontId="0" fillId="44" borderId="34" xfId="0" applyFill="1" applyBorder="1" applyAlignment="1">
      <alignment horizontal="left" vertical="center" wrapText="1"/>
    </xf>
    <xf numFmtId="0" fontId="0" fillId="44" borderId="37" xfId="0" applyFill="1" applyBorder="1" applyAlignment="1">
      <alignment horizontal="left" vertical="center" wrapText="1"/>
    </xf>
    <xf numFmtId="0" fontId="0" fillId="44" borderId="51" xfId="0" applyFill="1" applyBorder="1" applyAlignment="1">
      <alignment horizontal="left" vertical="center" wrapText="1"/>
    </xf>
    <xf numFmtId="0" fontId="0" fillId="44" borderId="35" xfId="0" applyFill="1" applyBorder="1" applyAlignment="1">
      <alignment horizontal="left" vertical="center" wrapText="1"/>
    </xf>
    <xf numFmtId="44" fontId="0" fillId="44" borderId="52" xfId="44" applyFont="1" applyFill="1" applyBorder="1" applyAlignment="1">
      <alignment horizontal="center"/>
    </xf>
    <xf numFmtId="44" fontId="0" fillId="44" borderId="53" xfId="44" applyFont="1" applyFill="1" applyBorder="1" applyAlignment="1">
      <alignment horizontal="center"/>
    </xf>
    <xf numFmtId="0" fontId="0" fillId="0" borderId="54" xfId="0" applyFont="1" applyBorder="1" applyAlignment="1">
      <alignment horizontal="left"/>
    </xf>
    <xf numFmtId="0" fontId="0" fillId="0" borderId="55" xfId="0" applyFont="1" applyBorder="1" applyAlignment="1">
      <alignment horizontal="left"/>
    </xf>
    <xf numFmtId="0" fontId="0" fillId="0" borderId="56" xfId="0" applyFont="1" applyBorder="1" applyAlignment="1">
      <alignment horizontal="left"/>
    </xf>
    <xf numFmtId="9" fontId="0" fillId="44" borderId="57" xfId="62" applyFont="1" applyFill="1" applyBorder="1" applyAlignment="1">
      <alignment horizontal="center"/>
    </xf>
    <xf numFmtId="9" fontId="0" fillId="44" borderId="6" xfId="62" applyFont="1" applyFill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0" fillId="0" borderId="58" xfId="0" applyFont="1" applyBorder="1" applyAlignment="1">
      <alignment horizontal="left"/>
    </xf>
    <xf numFmtId="9" fontId="0" fillId="44" borderId="37" xfId="62" applyFont="1" applyFill="1" applyBorder="1" applyAlignment="1">
      <alignment horizontal="center"/>
    </xf>
    <xf numFmtId="9" fontId="0" fillId="44" borderId="51" xfId="62" applyFont="1" applyFill="1" applyBorder="1" applyAlignment="1">
      <alignment horizontal="center"/>
    </xf>
    <xf numFmtId="0" fontId="0" fillId="0" borderId="59" xfId="0" applyFont="1" applyBorder="1" applyAlignment="1">
      <alignment horizontal="left"/>
    </xf>
    <xf numFmtId="0" fontId="0" fillId="0" borderId="60" xfId="0" applyBorder="1" applyAlignment="1">
      <alignment horizontal="left"/>
    </xf>
    <xf numFmtId="0" fontId="0" fillId="0" borderId="61" xfId="0" applyBorder="1" applyAlignment="1">
      <alignment horizontal="left"/>
    </xf>
    <xf numFmtId="0" fontId="5" fillId="0" borderId="62" xfId="0" applyFont="1" applyBorder="1" applyAlignment="1">
      <alignment horizontal="left" vertical="center"/>
    </xf>
    <xf numFmtId="0" fontId="5" fillId="0" borderId="63" xfId="0" applyFont="1" applyBorder="1" applyAlignment="1">
      <alignment horizontal="left" vertical="center"/>
    </xf>
    <xf numFmtId="0" fontId="5" fillId="0" borderId="57" xfId="0" applyFont="1" applyBorder="1" applyAlignment="1">
      <alignment horizontal="left" vertical="center"/>
    </xf>
    <xf numFmtId="0" fontId="5" fillId="0" borderId="58" xfId="0" applyFont="1" applyBorder="1" applyAlignment="1">
      <alignment horizontal="left" vertical="center"/>
    </xf>
    <xf numFmtId="0" fontId="0" fillId="44" borderId="64" xfId="0" applyFill="1" applyBorder="1" applyAlignment="1">
      <alignment horizontal="left" vertical="center" wrapText="1"/>
    </xf>
    <xf numFmtId="0" fontId="0" fillId="44" borderId="65" xfId="0" applyFill="1" applyBorder="1" applyAlignment="1">
      <alignment horizontal="left" vertical="center" wrapText="1"/>
    </xf>
    <xf numFmtId="0" fontId="0" fillId="44" borderId="63" xfId="0" applyFill="1" applyBorder="1" applyAlignment="1">
      <alignment horizontal="left" vertical="center" wrapText="1"/>
    </xf>
    <xf numFmtId="0" fontId="0" fillId="44" borderId="66" xfId="0" applyFill="1" applyBorder="1" applyAlignment="1">
      <alignment horizontal="left" vertical="center" wrapText="1"/>
    </xf>
    <xf numFmtId="0" fontId="0" fillId="44" borderId="6" xfId="0" applyFill="1" applyBorder="1" applyAlignment="1">
      <alignment horizontal="left" vertical="center" wrapText="1"/>
    </xf>
    <xf numFmtId="0" fontId="0" fillId="44" borderId="58" xfId="0" applyFill="1" applyBorder="1" applyAlignment="1">
      <alignment horizontal="left" vertical="center" wrapText="1"/>
    </xf>
    <xf numFmtId="0" fontId="0" fillId="44" borderId="67" xfId="0" applyFill="1" applyBorder="1" applyAlignment="1">
      <alignment horizontal="left" vertical="center" wrapText="1"/>
    </xf>
    <xf numFmtId="165" fontId="0" fillId="44" borderId="52" xfId="44" applyNumberFormat="1" applyFont="1" applyFill="1" applyBorder="1" applyAlignment="1">
      <alignment horizontal="center"/>
    </xf>
    <xf numFmtId="165" fontId="0" fillId="44" borderId="53" xfId="44" applyNumberFormat="1" applyFont="1" applyFill="1" applyBorder="1" applyAlignment="1">
      <alignment horizontal="center"/>
    </xf>
    <xf numFmtId="0" fontId="0" fillId="44" borderId="53" xfId="0" applyFill="1" applyBorder="1" applyAlignment="1">
      <alignment horizontal="left" vertical="center" wrapText="1"/>
    </xf>
    <xf numFmtId="0" fontId="0" fillId="44" borderId="68" xfId="0" applyFill="1" applyBorder="1" applyAlignment="1">
      <alignment horizontal="left" vertical="center" wrapText="1"/>
    </xf>
    <xf numFmtId="0" fontId="0" fillId="44" borderId="69" xfId="0" applyFill="1" applyBorder="1" applyAlignment="1">
      <alignment horizontal="left" vertical="center" wrapText="1"/>
    </xf>
    <xf numFmtId="0" fontId="0" fillId="44" borderId="70" xfId="0" applyFill="1" applyBorder="1" applyAlignment="1">
      <alignment horizontal="left" vertical="center" wrapText="1"/>
    </xf>
    <xf numFmtId="165" fontId="0" fillId="44" borderId="57" xfId="44" applyNumberFormat="1" applyFont="1" applyFill="1" applyBorder="1" applyAlignment="1">
      <alignment horizontal="center"/>
    </xf>
    <xf numFmtId="165" fontId="0" fillId="44" borderId="6" xfId="44" applyNumberFormat="1" applyFont="1" applyFill="1" applyBorder="1" applyAlignment="1">
      <alignment horizontal="center"/>
    </xf>
    <xf numFmtId="165" fontId="0" fillId="44" borderId="37" xfId="44" applyNumberFormat="1" applyFont="1" applyFill="1" applyBorder="1" applyAlignment="1">
      <alignment horizontal="center"/>
    </xf>
    <xf numFmtId="165" fontId="0" fillId="44" borderId="51" xfId="44" applyNumberFormat="1" applyFont="1" applyFill="1" applyBorder="1" applyAlignment="1">
      <alignment horizontal="center"/>
    </xf>
    <xf numFmtId="0" fontId="0" fillId="0" borderId="50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51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5" fillId="43" borderId="18" xfId="0" applyFont="1" applyFill="1" applyBorder="1" applyAlignment="1">
      <alignment horizontal="center" wrapText="1"/>
    </xf>
    <xf numFmtId="0" fontId="5" fillId="43" borderId="19" xfId="0" applyFont="1" applyFill="1" applyBorder="1" applyAlignment="1">
      <alignment horizontal="center" wrapText="1"/>
    </xf>
    <xf numFmtId="0" fontId="0" fillId="44" borderId="14" xfId="0" applyFont="1" applyFill="1" applyBorder="1" applyAlignment="1">
      <alignment horizontal="center" vertical="center" wrapText="1"/>
    </xf>
    <xf numFmtId="0" fontId="0" fillId="44" borderId="43" xfId="0" applyFill="1" applyBorder="1" applyAlignment="1">
      <alignment horizontal="center" vertical="center" wrapText="1"/>
    </xf>
    <xf numFmtId="0" fontId="0" fillId="44" borderId="27" xfId="0" applyFont="1" applyFill="1" applyBorder="1" applyAlignment="1">
      <alignment horizontal="center" vertical="center" wrapText="1"/>
    </xf>
    <xf numFmtId="0" fontId="0" fillId="44" borderId="28" xfId="0" applyFill="1" applyBorder="1" applyAlignment="1">
      <alignment horizontal="center" vertical="center" wrapText="1"/>
    </xf>
    <xf numFmtId="166" fontId="0" fillId="0" borderId="53" xfId="42" applyNumberFormat="1" applyFont="1" applyBorder="1" applyAlignment="1">
      <alignment horizontal="left" vertical="center"/>
    </xf>
    <xf numFmtId="166" fontId="0" fillId="0" borderId="50" xfId="42" applyNumberFormat="1" applyFont="1" applyBorder="1" applyAlignment="1">
      <alignment horizontal="left" vertical="center"/>
    </xf>
    <xf numFmtId="166" fontId="0" fillId="0" borderId="67" xfId="42" applyNumberFormat="1" applyFont="1" applyBorder="1" applyAlignment="1">
      <alignment horizontal="left" vertical="center"/>
    </xf>
    <xf numFmtId="166" fontId="0" fillId="0" borderId="51" xfId="42" applyNumberFormat="1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4" fontId="6" fillId="44" borderId="26" xfId="0" applyNumberFormat="1" applyFont="1" applyFill="1" applyBorder="1" applyAlignment="1">
      <alignment horizontal="center" vertical="center"/>
    </xf>
    <xf numFmtId="0" fontId="6" fillId="44" borderId="29" xfId="0" applyFont="1" applyFill="1" applyBorder="1" applyAlignment="1">
      <alignment horizontal="center" vertical="center"/>
    </xf>
    <xf numFmtId="0" fontId="6" fillId="44" borderId="30" xfId="0" applyFont="1" applyFill="1" applyBorder="1" applyAlignment="1">
      <alignment horizontal="center" vertical="center"/>
    </xf>
    <xf numFmtId="0" fontId="0" fillId="44" borderId="19" xfId="0" applyFont="1" applyFill="1" applyBorder="1" applyAlignment="1">
      <alignment horizontal="center" vertical="center" wrapText="1"/>
    </xf>
    <xf numFmtId="0" fontId="0" fillId="44" borderId="25" xfId="0" applyFill="1" applyBorder="1" applyAlignment="1">
      <alignment horizontal="center" vertical="center" wrapText="1"/>
    </xf>
    <xf numFmtId="0" fontId="5" fillId="43" borderId="26" xfId="0" applyFont="1" applyFill="1" applyBorder="1" applyAlignment="1">
      <alignment horizontal="center" wrapText="1"/>
    </xf>
    <xf numFmtId="0" fontId="5" fillId="43" borderId="30" xfId="0" applyFont="1" applyFill="1" applyBorder="1" applyAlignment="1">
      <alignment horizontal="center" wrapText="1"/>
    </xf>
    <xf numFmtId="0" fontId="5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49" fontId="0" fillId="0" borderId="18" xfId="0" applyNumberFormat="1" applyBorder="1" applyAlignment="1" applyProtection="1">
      <alignment horizontal="center" vertical="center" wrapText="1"/>
      <protection/>
    </xf>
    <xf numFmtId="49" fontId="0" fillId="0" borderId="24" xfId="0" applyNumberFormat="1" applyBorder="1" applyAlignment="1" applyProtection="1">
      <alignment horizontal="center" vertical="center" wrapText="1"/>
      <protection/>
    </xf>
    <xf numFmtId="49" fontId="0" fillId="0" borderId="27" xfId="0" applyNumberFormat="1" applyBorder="1" applyAlignment="1" applyProtection="1">
      <alignment horizontal="center" vertical="center" wrapText="1"/>
      <protection/>
    </xf>
    <xf numFmtId="49" fontId="0" fillId="0" borderId="28" xfId="0" applyNumberFormat="1" applyBorder="1" applyAlignment="1" applyProtection="1">
      <alignment horizontal="center" vertical="center" wrapText="1"/>
      <protection/>
    </xf>
    <xf numFmtId="0" fontId="5" fillId="12" borderId="26" xfId="0" applyFont="1" applyFill="1" applyBorder="1" applyAlignment="1">
      <alignment horizontal="center"/>
    </xf>
    <xf numFmtId="0" fontId="5" fillId="12" borderId="30" xfId="0" applyFont="1" applyFill="1" applyBorder="1" applyAlignment="1">
      <alignment horizontal="center"/>
    </xf>
    <xf numFmtId="165" fontId="5" fillId="38" borderId="29" xfId="44" applyNumberFormat="1" applyFont="1" applyFill="1" applyBorder="1" applyAlignment="1" applyProtection="1">
      <alignment horizontal="center"/>
      <protection/>
    </xf>
    <xf numFmtId="165" fontId="5" fillId="38" borderId="30" xfId="44" applyNumberFormat="1" applyFont="1" applyFill="1" applyBorder="1" applyAlignment="1" applyProtection="1">
      <alignment horizontal="center"/>
      <protection/>
    </xf>
    <xf numFmtId="165" fontId="0" fillId="61" borderId="18" xfId="44" applyNumberFormat="1" applyFont="1" applyFill="1" applyBorder="1" applyAlignment="1" applyProtection="1">
      <alignment horizontal="center" vertical="center"/>
      <protection/>
    </xf>
    <xf numFmtId="165" fontId="0" fillId="61" borderId="19" xfId="44" applyNumberFormat="1" applyFont="1" applyFill="1" applyBorder="1" applyAlignment="1" applyProtection="1">
      <alignment horizontal="center" vertical="center"/>
      <protection/>
    </xf>
    <xf numFmtId="165" fontId="0" fillId="0" borderId="22" xfId="44" applyNumberFormat="1" applyFont="1" applyFill="1" applyBorder="1" applyAlignment="1" applyProtection="1">
      <alignment horizontal="center"/>
      <protection/>
    </xf>
    <xf numFmtId="165" fontId="0" fillId="0" borderId="23" xfId="44" applyNumberFormat="1" applyFont="1" applyFill="1" applyBorder="1" applyAlignment="1" applyProtection="1">
      <alignment horizontal="center"/>
      <protection/>
    </xf>
    <xf numFmtId="165" fontId="0" fillId="61" borderId="22" xfId="44" applyNumberFormat="1" applyFont="1" applyFill="1" applyBorder="1" applyAlignment="1" applyProtection="1">
      <alignment horizontal="center" vertical="center"/>
      <protection/>
    </xf>
    <xf numFmtId="165" fontId="0" fillId="61" borderId="23" xfId="44" applyNumberFormat="1" applyFont="1" applyFill="1" applyBorder="1" applyAlignment="1" applyProtection="1">
      <alignment horizontal="center" vertical="center"/>
      <protection/>
    </xf>
    <xf numFmtId="165" fontId="0" fillId="0" borderId="24" xfId="44" applyNumberFormat="1" applyFont="1" applyFill="1" applyBorder="1" applyAlignment="1" applyProtection="1">
      <alignment horizontal="center"/>
      <protection/>
    </xf>
    <xf numFmtId="165" fontId="0" fillId="0" borderId="25" xfId="44" applyNumberFormat="1" applyFont="1" applyFill="1" applyBorder="1" applyAlignment="1" applyProtection="1">
      <alignment horizontal="center"/>
      <protection/>
    </xf>
    <xf numFmtId="165" fontId="5" fillId="42" borderId="13" xfId="44" applyNumberFormat="1" applyFont="1" applyFill="1" applyBorder="1" applyAlignment="1" applyProtection="1">
      <alignment horizontal="center"/>
      <protection/>
    </xf>
    <xf numFmtId="165" fontId="5" fillId="42" borderId="30" xfId="44" applyNumberFormat="1" applyFont="1" applyFill="1" applyBorder="1" applyAlignment="1" applyProtection="1">
      <alignment horizontal="center"/>
      <protection/>
    </xf>
    <xf numFmtId="165" fontId="5" fillId="0" borderId="26" xfId="44" applyNumberFormat="1" applyFont="1" applyBorder="1" applyAlignment="1" applyProtection="1">
      <alignment horizontal="center"/>
      <protection/>
    </xf>
    <xf numFmtId="165" fontId="5" fillId="0" borderId="30" xfId="44" applyNumberFormat="1" applyFont="1" applyBorder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14" fontId="7" fillId="0" borderId="26" xfId="0" applyNumberFormat="1" applyFont="1" applyBorder="1" applyAlignment="1">
      <alignment horizontal="center" vertical="center"/>
    </xf>
    <xf numFmtId="14" fontId="7" fillId="0" borderId="29" xfId="0" applyNumberFormat="1" applyFont="1" applyBorder="1" applyAlignment="1">
      <alignment horizontal="center" vertical="center"/>
    </xf>
    <xf numFmtId="14" fontId="7" fillId="0" borderId="30" xfId="0" applyNumberFormat="1" applyFont="1" applyBorder="1" applyAlignment="1">
      <alignment horizontal="center" vertical="center"/>
    </xf>
    <xf numFmtId="0" fontId="5" fillId="43" borderId="26" xfId="0" applyFont="1" applyFill="1" applyBorder="1" applyAlignment="1">
      <alignment horizontal="center" vertical="center" wrapText="1"/>
    </xf>
    <xf numFmtId="0" fontId="5" fillId="43" borderId="30" xfId="0" applyFont="1" applyFill="1" applyBorder="1" applyAlignment="1">
      <alignment horizontal="center" vertical="center" wrapText="1"/>
    </xf>
    <xf numFmtId="0" fontId="5" fillId="12" borderId="26" xfId="0" applyFont="1" applyFill="1" applyBorder="1" applyAlignment="1" applyProtection="1">
      <alignment horizontal="center"/>
      <protection/>
    </xf>
    <xf numFmtId="0" fontId="5" fillId="12" borderId="30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14" fontId="7" fillId="0" borderId="26" xfId="0" applyNumberFormat="1" applyFont="1" applyBorder="1" applyAlignment="1" applyProtection="1">
      <alignment horizontal="center" vertical="center"/>
      <protection/>
    </xf>
    <xf numFmtId="14" fontId="7" fillId="0" borderId="29" xfId="0" applyNumberFormat="1" applyFont="1" applyBorder="1" applyAlignment="1" applyProtection="1">
      <alignment horizontal="center" vertical="center"/>
      <protection/>
    </xf>
    <xf numFmtId="14" fontId="7" fillId="0" borderId="30" xfId="0" applyNumberFormat="1" applyFont="1" applyBorder="1" applyAlignment="1" applyProtection="1">
      <alignment horizontal="center" vertical="center"/>
      <protection/>
    </xf>
    <xf numFmtId="0" fontId="5" fillId="43" borderId="26" xfId="0" applyFont="1" applyFill="1" applyBorder="1" applyAlignment="1" applyProtection="1">
      <alignment horizontal="center" vertical="center" wrapText="1"/>
      <protection/>
    </xf>
    <xf numFmtId="0" fontId="5" fillId="43" borderId="30" xfId="0" applyFont="1" applyFill="1" applyBorder="1" applyAlignment="1" applyProtection="1">
      <alignment horizontal="center" vertical="center" wrapText="1"/>
      <protection/>
    </xf>
    <xf numFmtId="0" fontId="5" fillId="43" borderId="18" xfId="0" applyFont="1" applyFill="1" applyBorder="1" applyAlignment="1" applyProtection="1">
      <alignment horizontal="center" wrapText="1"/>
      <protection/>
    </xf>
    <xf numFmtId="0" fontId="5" fillId="43" borderId="19" xfId="0" applyFont="1" applyFill="1" applyBorder="1" applyAlignment="1" applyProtection="1">
      <alignment horizontal="center" wrapText="1"/>
      <protection/>
    </xf>
    <xf numFmtId="0" fontId="53" fillId="0" borderId="18" xfId="0" applyFont="1" applyFill="1" applyBorder="1" applyAlignment="1">
      <alignment horizontal="center"/>
    </xf>
    <xf numFmtId="0" fontId="53" fillId="0" borderId="14" xfId="0" applyFont="1" applyFill="1" applyBorder="1" applyAlignment="1">
      <alignment horizontal="center"/>
    </xf>
    <xf numFmtId="0" fontId="53" fillId="0" borderId="19" xfId="0" applyFont="1" applyFill="1" applyBorder="1" applyAlignment="1">
      <alignment horizontal="center"/>
    </xf>
    <xf numFmtId="0" fontId="0" fillId="0" borderId="22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22" xfId="0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41" borderId="22" xfId="0" applyFont="1" applyFill="1" applyBorder="1" applyAlignment="1" applyProtection="1">
      <alignment horizontal="left"/>
      <protection locked="0"/>
    </xf>
    <xf numFmtId="0" fontId="0" fillId="41" borderId="23" xfId="0" applyFont="1" applyFill="1" applyBorder="1" applyAlignment="1" applyProtection="1">
      <alignment horizontal="left"/>
      <protection locked="0"/>
    </xf>
    <xf numFmtId="0" fontId="0" fillId="0" borderId="24" xfId="0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26" xfId="0" applyFont="1" applyFill="1" applyBorder="1" applyAlignment="1" applyProtection="1">
      <alignment horizontal="right"/>
      <protection locked="0"/>
    </xf>
    <xf numFmtId="0" fontId="5" fillId="0" borderId="30" xfId="0" applyFont="1" applyFill="1" applyBorder="1" applyAlignment="1" applyProtection="1">
      <alignment horizontal="right"/>
      <protection locked="0"/>
    </xf>
    <xf numFmtId="0" fontId="0" fillId="0" borderId="22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24" xfId="0" applyFont="1" applyFill="1" applyBorder="1" applyAlignment="1" applyProtection="1">
      <alignment horizontal="left"/>
      <protection locked="0"/>
    </xf>
    <xf numFmtId="0" fontId="0" fillId="0" borderId="43" xfId="0" applyFont="1" applyFill="1" applyBorder="1" applyAlignment="1" applyProtection="1">
      <alignment horizontal="left"/>
      <protection locked="0"/>
    </xf>
    <xf numFmtId="0" fontId="5" fillId="35" borderId="26" xfId="0" applyFont="1" applyFill="1" applyBorder="1" applyAlignment="1" applyProtection="1">
      <alignment horizontal="right"/>
      <protection locked="0"/>
    </xf>
    <xf numFmtId="0" fontId="5" fillId="35" borderId="30" xfId="0" applyFont="1" applyFill="1" applyBorder="1" applyAlignment="1" applyProtection="1">
      <alignment horizontal="right"/>
      <protection locked="0"/>
    </xf>
    <xf numFmtId="0" fontId="0" fillId="0" borderId="29" xfId="0" applyBorder="1" applyAlignment="1" applyProtection="1">
      <alignment horizontal="right"/>
      <protection locked="0"/>
    </xf>
    <xf numFmtId="0" fontId="0" fillId="0" borderId="30" xfId="0" applyBorder="1" applyAlignment="1" applyProtection="1">
      <alignment horizontal="right"/>
      <protection locked="0"/>
    </xf>
    <xf numFmtId="5" fontId="0" fillId="0" borderId="18" xfId="44" applyNumberFormat="1" applyFont="1" applyFill="1" applyBorder="1" applyAlignment="1" applyProtection="1">
      <alignment/>
      <protection locked="0"/>
    </xf>
    <xf numFmtId="5" fontId="0" fillId="0" borderId="19" xfId="44" applyNumberFormat="1" applyFont="1" applyFill="1" applyBorder="1" applyAlignment="1" applyProtection="1">
      <alignment/>
      <protection locked="0"/>
    </xf>
    <xf numFmtId="37" fontId="5" fillId="25" borderId="29" xfId="0" applyNumberFormat="1" applyFont="1" applyFill="1" applyBorder="1" applyAlignment="1" applyProtection="1">
      <alignment horizontal="center"/>
      <protection locked="0"/>
    </xf>
    <xf numFmtId="37" fontId="5" fillId="15" borderId="29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65" fontId="5" fillId="17" borderId="29" xfId="44" applyNumberFormat="1" applyFont="1" applyFill="1" applyBorder="1" applyAlignment="1" applyProtection="1">
      <alignment horizontal="center"/>
      <protection locked="0"/>
    </xf>
    <xf numFmtId="37" fontId="5" fillId="39" borderId="29" xfId="0" applyNumberFormat="1" applyFont="1" applyFill="1" applyBorder="1" applyAlignment="1" applyProtection="1">
      <alignment horizontal="center"/>
      <protection locked="0"/>
    </xf>
    <xf numFmtId="0" fontId="5" fillId="17" borderId="26" xfId="0" applyFont="1" applyFill="1" applyBorder="1" applyAlignment="1" applyProtection="1">
      <alignment horizontal="center" vertical="center"/>
      <protection locked="0"/>
    </xf>
    <xf numFmtId="0" fontId="5" fillId="17" borderId="29" xfId="0" applyFont="1" applyFill="1" applyBorder="1" applyAlignment="1" applyProtection="1">
      <alignment horizontal="center" vertical="center"/>
      <protection locked="0"/>
    </xf>
    <xf numFmtId="0" fontId="5" fillId="15" borderId="26" xfId="0" applyFont="1" applyFill="1" applyBorder="1" applyAlignment="1" applyProtection="1">
      <alignment horizontal="center" vertical="center"/>
      <protection locked="0"/>
    </xf>
    <xf numFmtId="0" fontId="5" fillId="15" borderId="29" xfId="0" applyFont="1" applyFill="1" applyBorder="1" applyAlignment="1" applyProtection="1">
      <alignment horizontal="center" vertical="center"/>
      <protection locked="0"/>
    </xf>
    <xf numFmtId="0" fontId="5" fillId="25" borderId="26" xfId="0" applyFont="1" applyFill="1" applyBorder="1" applyAlignment="1" applyProtection="1">
      <alignment horizontal="center" vertical="center"/>
      <protection locked="0"/>
    </xf>
    <xf numFmtId="0" fontId="5" fillId="25" borderId="29" xfId="0" applyFont="1" applyFill="1" applyBorder="1" applyAlignment="1" applyProtection="1">
      <alignment horizontal="center" vertical="center"/>
      <protection locked="0"/>
    </xf>
    <xf numFmtId="0" fontId="5" fillId="39" borderId="26" xfId="0" applyFont="1" applyFill="1" applyBorder="1" applyAlignment="1" applyProtection="1">
      <alignment horizontal="center" vertical="center"/>
      <protection locked="0"/>
    </xf>
    <xf numFmtId="0" fontId="5" fillId="39" borderId="29" xfId="0" applyFont="1" applyFill="1" applyBorder="1" applyAlignment="1" applyProtection="1">
      <alignment horizontal="center" vertical="center"/>
      <protection locked="0"/>
    </xf>
    <xf numFmtId="0" fontId="5" fillId="36" borderId="26" xfId="0" applyFont="1" applyFill="1" applyBorder="1" applyAlignment="1" applyProtection="1">
      <alignment horizontal="center" vertical="center"/>
      <protection locked="0"/>
    </xf>
    <xf numFmtId="0" fontId="5" fillId="36" borderId="29" xfId="0" applyFont="1" applyFill="1" applyBorder="1" applyAlignment="1" applyProtection="1">
      <alignment horizontal="center" vertical="center"/>
      <protection locked="0"/>
    </xf>
    <xf numFmtId="5" fontId="0" fillId="0" borderId="18" xfId="44" applyNumberFormat="1" applyFont="1" applyFill="1" applyBorder="1" applyAlignment="1" applyProtection="1">
      <alignment horizontal="right"/>
      <protection locked="0"/>
    </xf>
    <xf numFmtId="5" fontId="0" fillId="0" borderId="19" xfId="44" applyNumberFormat="1" applyFont="1" applyFill="1" applyBorder="1" applyAlignment="1" applyProtection="1">
      <alignment horizontal="right"/>
      <protection locked="0"/>
    </xf>
    <xf numFmtId="49" fontId="0" fillId="0" borderId="27" xfId="0" applyNumberFormat="1" applyFont="1" applyBorder="1" applyAlignment="1" applyProtection="1">
      <alignment horizontal="center" vertical="center" wrapText="1"/>
      <protection/>
    </xf>
    <xf numFmtId="49" fontId="0" fillId="0" borderId="28" xfId="0" applyNumberFormat="1" applyFont="1" applyBorder="1" applyAlignment="1" applyProtection="1">
      <alignment horizontal="center" vertical="center" wrapText="1"/>
      <protection/>
    </xf>
    <xf numFmtId="14" fontId="0" fillId="44" borderId="27" xfId="0" applyNumberFormat="1" applyFont="1" applyFill="1" applyBorder="1" applyAlignment="1" applyProtection="1">
      <alignment horizontal="center" vertical="center"/>
      <protection locked="0"/>
    </xf>
    <xf numFmtId="14" fontId="0" fillId="44" borderId="28" xfId="0" applyNumberFormat="1" applyFont="1" applyFill="1" applyBorder="1" applyAlignment="1" applyProtection="1">
      <alignment horizontal="center" vertical="center"/>
      <protection locked="0"/>
    </xf>
    <xf numFmtId="0" fontId="0" fillId="44" borderId="27" xfId="0" applyNumberFormat="1" applyFont="1" applyFill="1" applyBorder="1" applyAlignment="1" applyProtection="1">
      <alignment horizontal="center" vertical="center"/>
      <protection locked="0"/>
    </xf>
    <xf numFmtId="0" fontId="0" fillId="44" borderId="28" xfId="0" applyNumberFormat="1" applyFont="1" applyFill="1" applyBorder="1" applyAlignment="1" applyProtection="1">
      <alignment horizontal="center" vertical="center"/>
      <protection locked="0"/>
    </xf>
    <xf numFmtId="0" fontId="10" fillId="0" borderId="29" xfId="0" applyFont="1" applyFill="1" applyBorder="1" applyAlignment="1" applyProtection="1">
      <alignment vertical="center" wrapText="1"/>
      <protection locked="0"/>
    </xf>
    <xf numFmtId="0" fontId="10" fillId="0" borderId="30" xfId="0" applyFont="1" applyFill="1" applyBorder="1" applyAlignment="1" applyProtection="1">
      <alignment vertical="center" wrapText="1"/>
      <protection locked="0"/>
    </xf>
    <xf numFmtId="0" fontId="11" fillId="44" borderId="24" xfId="0" applyFont="1" applyFill="1" applyBorder="1" applyAlignment="1" applyProtection="1">
      <alignment horizontal="left" vertical="center"/>
      <protection locked="0"/>
    </xf>
    <xf numFmtId="0" fontId="11" fillId="44" borderId="43" xfId="0" applyFont="1" applyFill="1" applyBorder="1" applyAlignment="1" applyProtection="1">
      <alignment horizontal="left" vertical="center"/>
      <protection locked="0"/>
    </xf>
    <xf numFmtId="0" fontId="11" fillId="44" borderId="25" xfId="0" applyFont="1" applyFill="1" applyBorder="1" applyAlignment="1" applyProtection="1">
      <alignment horizontal="left" vertical="center"/>
      <protection locked="0"/>
    </xf>
    <xf numFmtId="0" fontId="11" fillId="44" borderId="18" xfId="0" applyFont="1" applyFill="1" applyBorder="1" applyAlignment="1" applyProtection="1">
      <alignment horizontal="left" vertical="center"/>
      <protection locked="0"/>
    </xf>
    <xf numFmtId="0" fontId="11" fillId="44" borderId="14" xfId="0" applyFont="1" applyFill="1" applyBorder="1" applyAlignment="1" applyProtection="1">
      <alignment horizontal="left" vertical="center"/>
      <protection locked="0"/>
    </xf>
    <xf numFmtId="0" fontId="11" fillId="44" borderId="19" xfId="0" applyFont="1" applyFill="1" applyBorder="1" applyAlignment="1" applyProtection="1">
      <alignment horizontal="left" vertical="center"/>
      <protection locked="0"/>
    </xf>
    <xf numFmtId="0" fontId="10" fillId="0" borderId="29" xfId="0" applyFont="1" applyFill="1" applyBorder="1" applyAlignment="1" applyProtection="1">
      <alignment horizontal="left" vertical="center" wrapText="1"/>
      <protection locked="0"/>
    </xf>
    <xf numFmtId="0" fontId="10" fillId="0" borderId="30" xfId="0" applyFont="1" applyFill="1" applyBorder="1" applyAlignment="1" applyProtection="1">
      <alignment horizontal="left" vertical="center" wrapText="1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44" borderId="0" xfId="0" applyFont="1" applyFill="1" applyBorder="1" applyAlignment="1" applyProtection="1">
      <alignment horizontal="center" vertical="center"/>
      <protection locked="0"/>
    </xf>
    <xf numFmtId="0" fontId="10" fillId="0" borderId="29" xfId="0" applyFont="1" applyFill="1" applyBorder="1" applyAlignment="1" applyProtection="1">
      <alignment horizontal="center" vertical="center" wrapText="1"/>
      <protection locked="0"/>
    </xf>
    <xf numFmtId="0" fontId="10" fillId="0" borderId="30" xfId="0" applyFont="1" applyFill="1" applyBorder="1" applyAlignment="1" applyProtection="1">
      <alignment horizontal="center" vertical="center" wrapText="1"/>
      <protection locked="0"/>
    </xf>
    <xf numFmtId="0" fontId="5" fillId="36" borderId="30" xfId="0" applyFont="1" applyFill="1" applyBorder="1" applyAlignment="1" applyProtection="1">
      <alignment horizontal="center" vertical="center"/>
      <protection locked="0"/>
    </xf>
    <xf numFmtId="44" fontId="0" fillId="44" borderId="18" xfId="44" applyFont="1" applyFill="1" applyBorder="1" applyAlignment="1" applyProtection="1">
      <alignment horizontal="center"/>
      <protection locked="0"/>
    </xf>
    <xf numFmtId="44" fontId="0" fillId="44" borderId="19" xfId="44" applyFont="1" applyFill="1" applyBorder="1" applyAlignment="1" applyProtection="1">
      <alignment horizontal="center"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rey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Input [yellow]" xfId="56"/>
    <cellStyle name="Linked Cell" xfId="57"/>
    <cellStyle name="Neutral" xfId="58"/>
    <cellStyle name="Normal - Style1" xfId="59"/>
    <cellStyle name="Note" xfId="60"/>
    <cellStyle name="Output" xfId="61"/>
    <cellStyle name="Percent" xfId="62"/>
    <cellStyle name="Percent [2]" xfId="63"/>
    <cellStyle name="RSVD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holtk\AppData\Local\Microsoft\Windows\Temporary%20Internet%20Files\Content.Outlook\9TVEL8WF\Estimate%20Master%202016-02-09%20(Version%202%200%200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imate Report NEW!!!!!!"/>
      <sheetName val="Estimate"/>
      <sheetName val="Estimate Report"/>
      <sheetName val="PMWeb Template"/>
      <sheetName val="CostWorksheet_1149_Feb 09 (1)"/>
      <sheetName val="Cost Projection"/>
      <sheetName val="FF&amp;E"/>
      <sheetName val="FF&amp;E List"/>
      <sheetName val="Calculations"/>
    </sheetNames>
    <sheetDataSet>
      <sheetData sheetId="1">
        <row r="1248">
          <cell r="K1248">
            <v>128159.7156</v>
          </cell>
        </row>
        <row r="1971">
          <cell r="K1971">
            <v>33857399.34700429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tabSelected="1" zoomScale="115" zoomScaleNormal="115" workbookViewId="0" topLeftCell="A1">
      <selection activeCell="B71" sqref="B71:F71"/>
    </sheetView>
  </sheetViews>
  <sheetFormatPr defaultColWidth="9.140625" defaultRowHeight="12.75"/>
  <cols>
    <col min="1" max="1" width="23.421875" style="0" customWidth="1"/>
    <col min="2" max="2" width="22.57421875" style="0" customWidth="1"/>
    <col min="3" max="3" width="11.00390625" style="0" customWidth="1"/>
    <col min="4" max="4" width="14.7109375" style="0" customWidth="1"/>
    <col min="5" max="6" width="13.7109375" style="0" customWidth="1"/>
    <col min="7" max="7" width="14.7109375" style="0" customWidth="1"/>
    <col min="8" max="8" width="8.421875" style="0" customWidth="1"/>
    <col min="9" max="9" width="14.7109375" style="0" bestFit="1" customWidth="1"/>
  </cols>
  <sheetData>
    <row r="1" spans="1:10" ht="24.75" customHeight="1">
      <c r="A1" s="463" t="s">
        <v>110</v>
      </c>
      <c r="B1" s="464"/>
      <c r="C1" s="464"/>
      <c r="D1" s="464"/>
      <c r="E1" s="464"/>
      <c r="F1" s="464"/>
      <c r="G1" s="464"/>
      <c r="H1" s="464"/>
      <c r="I1" s="465"/>
      <c r="J1" s="7"/>
    </row>
    <row r="2" spans="1:10" ht="33" customHeight="1" thickBot="1">
      <c r="A2" s="466" t="s">
        <v>111</v>
      </c>
      <c r="B2" s="467"/>
      <c r="C2" s="467"/>
      <c r="D2" s="467"/>
      <c r="E2" s="467"/>
      <c r="F2" s="467"/>
      <c r="G2" s="467"/>
      <c r="H2" s="467"/>
      <c r="I2" s="468"/>
      <c r="J2" s="7"/>
    </row>
    <row r="3" spans="1:10" ht="18.75" thickBot="1">
      <c r="A3" s="129" t="s">
        <v>11</v>
      </c>
      <c r="B3" s="469"/>
      <c r="C3" s="470"/>
      <c r="D3" s="470"/>
      <c r="E3" s="470"/>
      <c r="F3" s="470"/>
      <c r="G3" s="470"/>
      <c r="H3" s="470"/>
      <c r="I3" s="471"/>
      <c r="J3" s="7"/>
    </row>
    <row r="4" ht="13.5" thickBot="1"/>
    <row r="5" spans="1:9" ht="39" customHeight="1" thickBot="1">
      <c r="A5" s="143" t="s">
        <v>132</v>
      </c>
      <c r="B5" s="474" t="s">
        <v>112</v>
      </c>
      <c r="C5" s="475"/>
      <c r="D5" s="143" t="s">
        <v>27</v>
      </c>
      <c r="E5" s="143" t="s">
        <v>28</v>
      </c>
      <c r="F5" s="143" t="s">
        <v>113</v>
      </c>
      <c r="G5" s="451" t="s">
        <v>142</v>
      </c>
      <c r="H5" s="452"/>
      <c r="I5" s="144" t="s">
        <v>13</v>
      </c>
    </row>
    <row r="6" spans="1:9" ht="19.5" customHeight="1">
      <c r="A6" s="145"/>
      <c r="B6" s="145"/>
      <c r="C6" s="130" t="s">
        <v>115</v>
      </c>
      <c r="D6" s="453"/>
      <c r="E6" s="455"/>
      <c r="F6" s="455"/>
      <c r="G6" s="247"/>
      <c r="H6" s="130" t="s">
        <v>107</v>
      </c>
      <c r="I6" s="472"/>
    </row>
    <row r="7" spans="1:9" ht="39.75" customHeight="1" thickBot="1">
      <c r="A7" s="146"/>
      <c r="B7" s="146"/>
      <c r="C7" s="131" t="s">
        <v>114</v>
      </c>
      <c r="D7" s="454"/>
      <c r="E7" s="456"/>
      <c r="F7" s="456"/>
      <c r="G7" s="248"/>
      <c r="H7" s="131" t="s">
        <v>141</v>
      </c>
      <c r="I7" s="473"/>
    </row>
    <row r="9" ht="13.5" thickBot="1"/>
    <row r="10" spans="1:9" ht="12.75">
      <c r="A10" s="402" t="s">
        <v>116</v>
      </c>
      <c r="B10" s="403"/>
      <c r="C10" s="439"/>
      <c r="D10" s="407"/>
      <c r="E10" s="407"/>
      <c r="F10" s="407"/>
      <c r="G10" s="407"/>
      <c r="H10" s="407"/>
      <c r="I10" s="408"/>
    </row>
    <row r="11" spans="1:9" ht="12.75">
      <c r="A11" s="428"/>
      <c r="B11" s="429"/>
      <c r="C11" s="433"/>
      <c r="D11" s="434"/>
      <c r="E11" s="434"/>
      <c r="F11" s="434"/>
      <c r="G11" s="434"/>
      <c r="H11" s="434"/>
      <c r="I11" s="435"/>
    </row>
    <row r="12" spans="1:9" ht="12.75">
      <c r="A12" s="428"/>
      <c r="B12" s="429"/>
      <c r="C12" s="433"/>
      <c r="D12" s="434"/>
      <c r="E12" s="434"/>
      <c r="F12" s="434"/>
      <c r="G12" s="434"/>
      <c r="H12" s="434"/>
      <c r="I12" s="435"/>
    </row>
    <row r="13" spans="1:9" ht="12.75">
      <c r="A13" s="428"/>
      <c r="B13" s="429"/>
      <c r="C13" s="433"/>
      <c r="D13" s="434"/>
      <c r="E13" s="434"/>
      <c r="F13" s="434"/>
      <c r="G13" s="434"/>
      <c r="H13" s="434"/>
      <c r="I13" s="435"/>
    </row>
    <row r="14" spans="1:9" ht="12.75">
      <c r="A14" s="428"/>
      <c r="B14" s="429"/>
      <c r="C14" s="433"/>
      <c r="D14" s="434"/>
      <c r="E14" s="434"/>
      <c r="F14" s="434"/>
      <c r="G14" s="434"/>
      <c r="H14" s="434"/>
      <c r="I14" s="435"/>
    </row>
    <row r="15" spans="1:9" ht="12.75">
      <c r="A15" s="428"/>
      <c r="B15" s="429"/>
      <c r="C15" s="433"/>
      <c r="D15" s="434"/>
      <c r="E15" s="434"/>
      <c r="F15" s="434"/>
      <c r="G15" s="434"/>
      <c r="H15" s="434"/>
      <c r="I15" s="435"/>
    </row>
    <row r="16" spans="1:9" ht="13.5" thickBot="1">
      <c r="A16" s="404"/>
      <c r="B16" s="405"/>
      <c r="C16" s="436"/>
      <c r="D16" s="410"/>
      <c r="E16" s="410"/>
      <c r="F16" s="410"/>
      <c r="G16" s="410"/>
      <c r="H16" s="410"/>
      <c r="I16" s="411"/>
    </row>
    <row r="17" spans="1:9" ht="12.75">
      <c r="A17" s="402" t="s">
        <v>117</v>
      </c>
      <c r="B17" s="403"/>
      <c r="C17" s="439"/>
      <c r="D17" s="407"/>
      <c r="E17" s="407"/>
      <c r="F17" s="407"/>
      <c r="G17" s="407"/>
      <c r="H17" s="407"/>
      <c r="I17" s="408"/>
    </row>
    <row r="18" spans="1:9" ht="12.75">
      <c r="A18" s="428"/>
      <c r="B18" s="429"/>
      <c r="C18" s="433"/>
      <c r="D18" s="434"/>
      <c r="E18" s="434"/>
      <c r="F18" s="434"/>
      <c r="G18" s="434"/>
      <c r="H18" s="434"/>
      <c r="I18" s="435"/>
    </row>
    <row r="19" spans="1:9" ht="12.75">
      <c r="A19" s="428"/>
      <c r="B19" s="429"/>
      <c r="C19" s="433"/>
      <c r="D19" s="434"/>
      <c r="E19" s="434"/>
      <c r="F19" s="434"/>
      <c r="G19" s="434"/>
      <c r="H19" s="434"/>
      <c r="I19" s="435"/>
    </row>
    <row r="20" spans="1:9" ht="12.75">
      <c r="A20" s="428"/>
      <c r="B20" s="429"/>
      <c r="C20" s="433"/>
      <c r="D20" s="434"/>
      <c r="E20" s="434"/>
      <c r="F20" s="434"/>
      <c r="G20" s="434"/>
      <c r="H20" s="434"/>
      <c r="I20" s="435"/>
    </row>
    <row r="21" spans="1:9" ht="12.75">
      <c r="A21" s="428"/>
      <c r="B21" s="429"/>
      <c r="C21" s="433"/>
      <c r="D21" s="434"/>
      <c r="E21" s="434"/>
      <c r="F21" s="434"/>
      <c r="G21" s="434"/>
      <c r="H21" s="434"/>
      <c r="I21" s="435"/>
    </row>
    <row r="22" spans="1:9" ht="12.75">
      <c r="A22" s="428"/>
      <c r="B22" s="429"/>
      <c r="C22" s="433"/>
      <c r="D22" s="434"/>
      <c r="E22" s="434"/>
      <c r="F22" s="434"/>
      <c r="G22" s="434"/>
      <c r="H22" s="434"/>
      <c r="I22" s="435"/>
    </row>
    <row r="23" spans="1:9" ht="13.5" thickBot="1">
      <c r="A23" s="404"/>
      <c r="B23" s="405"/>
      <c r="C23" s="436"/>
      <c r="D23" s="410"/>
      <c r="E23" s="410"/>
      <c r="F23" s="410"/>
      <c r="G23" s="410"/>
      <c r="H23" s="410"/>
      <c r="I23" s="411"/>
    </row>
    <row r="24" spans="1:9" ht="12.75">
      <c r="A24" s="402" t="s">
        <v>366</v>
      </c>
      <c r="B24" s="403"/>
      <c r="C24" s="439" t="s">
        <v>367</v>
      </c>
      <c r="D24" s="407"/>
      <c r="E24" s="407"/>
      <c r="F24" s="407"/>
      <c r="G24" s="407"/>
      <c r="H24" s="407"/>
      <c r="I24" s="408"/>
    </row>
    <row r="25" spans="1:9" ht="12.75">
      <c r="A25" s="461"/>
      <c r="B25" s="462"/>
      <c r="C25" s="430"/>
      <c r="D25" s="431"/>
      <c r="E25" s="431"/>
      <c r="F25" s="431"/>
      <c r="G25" s="431"/>
      <c r="H25" s="431"/>
      <c r="I25" s="432"/>
    </row>
    <row r="26" spans="1:9" ht="12.75">
      <c r="A26" s="461"/>
      <c r="B26" s="462"/>
      <c r="C26" s="430"/>
      <c r="D26" s="431"/>
      <c r="E26" s="431"/>
      <c r="F26" s="431"/>
      <c r="G26" s="431"/>
      <c r="H26" s="431"/>
      <c r="I26" s="432"/>
    </row>
    <row r="27" spans="1:9" ht="12.75">
      <c r="A27" s="461"/>
      <c r="B27" s="462"/>
      <c r="C27" s="430"/>
      <c r="D27" s="431"/>
      <c r="E27" s="431"/>
      <c r="F27" s="431"/>
      <c r="G27" s="431"/>
      <c r="H27" s="431"/>
      <c r="I27" s="432"/>
    </row>
    <row r="28" spans="1:9" ht="13.5" thickBot="1">
      <c r="A28" s="404"/>
      <c r="B28" s="405"/>
      <c r="C28" s="433"/>
      <c r="D28" s="434"/>
      <c r="E28" s="434"/>
      <c r="F28" s="434"/>
      <c r="G28" s="434"/>
      <c r="H28" s="434"/>
      <c r="I28" s="435"/>
    </row>
    <row r="29" spans="1:9" ht="12.75">
      <c r="A29" s="402" t="s">
        <v>118</v>
      </c>
      <c r="B29" s="403"/>
      <c r="C29" s="457">
        <f>G6</f>
        <v>0</v>
      </c>
      <c r="D29" s="458"/>
      <c r="E29" s="447" t="s">
        <v>107</v>
      </c>
      <c r="F29" s="447"/>
      <c r="G29" s="447"/>
      <c r="H29" s="447"/>
      <c r="I29" s="448"/>
    </row>
    <row r="30" spans="1:9" ht="13.5" thickBot="1">
      <c r="A30" s="404"/>
      <c r="B30" s="405"/>
      <c r="C30" s="459">
        <f>G7</f>
        <v>0</v>
      </c>
      <c r="D30" s="460"/>
      <c r="E30" s="449" t="s">
        <v>144</v>
      </c>
      <c r="F30" s="449"/>
      <c r="G30" s="449"/>
      <c r="H30" s="449"/>
      <c r="I30" s="450"/>
    </row>
    <row r="31" spans="1:9" ht="12.75">
      <c r="A31" s="402" t="s">
        <v>119</v>
      </c>
      <c r="B31" s="403"/>
      <c r="C31" s="439"/>
      <c r="D31" s="407"/>
      <c r="E31" s="407"/>
      <c r="F31" s="407"/>
      <c r="G31" s="407"/>
      <c r="H31" s="407"/>
      <c r="I31" s="408"/>
    </row>
    <row r="32" spans="1:9" ht="12.75">
      <c r="A32" s="428"/>
      <c r="B32" s="429"/>
      <c r="C32" s="433"/>
      <c r="D32" s="434"/>
      <c r="E32" s="434"/>
      <c r="F32" s="434"/>
      <c r="G32" s="434"/>
      <c r="H32" s="434"/>
      <c r="I32" s="435"/>
    </row>
    <row r="33" spans="1:9" ht="12.75">
      <c r="A33" s="428"/>
      <c r="B33" s="429"/>
      <c r="C33" s="433"/>
      <c r="D33" s="434"/>
      <c r="E33" s="434"/>
      <c r="F33" s="434"/>
      <c r="G33" s="434"/>
      <c r="H33" s="434"/>
      <c r="I33" s="435"/>
    </row>
    <row r="34" spans="1:9" ht="13.5" thickBot="1">
      <c r="A34" s="404"/>
      <c r="B34" s="405"/>
      <c r="C34" s="436"/>
      <c r="D34" s="410"/>
      <c r="E34" s="410"/>
      <c r="F34" s="410"/>
      <c r="G34" s="410"/>
      <c r="H34" s="410"/>
      <c r="I34" s="411"/>
    </row>
    <row r="35" spans="1:9" ht="12.75">
      <c r="A35" s="402" t="s">
        <v>120</v>
      </c>
      <c r="B35" s="403"/>
      <c r="C35" s="439"/>
      <c r="D35" s="407"/>
      <c r="E35" s="407"/>
      <c r="F35" s="407"/>
      <c r="G35" s="407"/>
      <c r="H35" s="407"/>
      <c r="I35" s="408"/>
    </row>
    <row r="36" spans="1:9" ht="12.75">
      <c r="A36" s="428"/>
      <c r="B36" s="429"/>
      <c r="C36" s="433"/>
      <c r="D36" s="434"/>
      <c r="E36" s="434"/>
      <c r="F36" s="434"/>
      <c r="G36" s="434"/>
      <c r="H36" s="434"/>
      <c r="I36" s="435"/>
    </row>
    <row r="37" spans="1:9" ht="13.5" thickBot="1">
      <c r="A37" s="404"/>
      <c r="B37" s="405"/>
      <c r="C37" s="436"/>
      <c r="D37" s="410"/>
      <c r="E37" s="410"/>
      <c r="F37" s="410"/>
      <c r="G37" s="410"/>
      <c r="H37" s="410"/>
      <c r="I37" s="411"/>
    </row>
    <row r="38" spans="1:9" ht="12.75">
      <c r="A38" s="402" t="s">
        <v>121</v>
      </c>
      <c r="B38" s="403"/>
      <c r="C38" s="439"/>
      <c r="D38" s="407"/>
      <c r="E38" s="407"/>
      <c r="F38" s="407"/>
      <c r="G38" s="407"/>
      <c r="H38" s="407"/>
      <c r="I38" s="408"/>
    </row>
    <row r="39" spans="1:9" ht="12.75">
      <c r="A39" s="428"/>
      <c r="B39" s="429"/>
      <c r="C39" s="433"/>
      <c r="D39" s="434"/>
      <c r="E39" s="434"/>
      <c r="F39" s="434"/>
      <c r="G39" s="434"/>
      <c r="H39" s="434"/>
      <c r="I39" s="435"/>
    </row>
    <row r="40" spans="1:9" ht="13.5" thickBot="1">
      <c r="A40" s="404"/>
      <c r="B40" s="405"/>
      <c r="C40" s="436"/>
      <c r="D40" s="410"/>
      <c r="E40" s="410"/>
      <c r="F40" s="410"/>
      <c r="G40" s="410"/>
      <c r="H40" s="410"/>
      <c r="I40" s="411"/>
    </row>
    <row r="41" spans="1:9" ht="12.75">
      <c r="A41" s="402" t="s">
        <v>122</v>
      </c>
      <c r="B41" s="403"/>
      <c r="C41" s="439"/>
      <c r="D41" s="407"/>
      <c r="E41" s="407"/>
      <c r="F41" s="407"/>
      <c r="G41" s="407"/>
      <c r="H41" s="407"/>
      <c r="I41" s="408"/>
    </row>
    <row r="42" spans="1:9" ht="12.75">
      <c r="A42" s="428"/>
      <c r="B42" s="429"/>
      <c r="C42" s="433"/>
      <c r="D42" s="434"/>
      <c r="E42" s="434"/>
      <c r="F42" s="434"/>
      <c r="G42" s="434"/>
      <c r="H42" s="434"/>
      <c r="I42" s="435"/>
    </row>
    <row r="43" spans="1:9" ht="13.5" thickBot="1">
      <c r="A43" s="404"/>
      <c r="B43" s="405"/>
      <c r="C43" s="440"/>
      <c r="D43" s="441"/>
      <c r="E43" s="441"/>
      <c r="F43" s="441"/>
      <c r="G43" s="441"/>
      <c r="H43" s="441"/>
      <c r="I43" s="442"/>
    </row>
    <row r="44" spans="1:9" ht="12.75">
      <c r="A44" s="402" t="s">
        <v>123</v>
      </c>
      <c r="B44" s="403"/>
      <c r="C44" s="439"/>
      <c r="D44" s="407"/>
      <c r="E44" s="407"/>
      <c r="F44" s="407"/>
      <c r="G44" s="407"/>
      <c r="H44" s="407"/>
      <c r="I44" s="408"/>
    </row>
    <row r="45" spans="1:9" ht="12.75">
      <c r="A45" s="428"/>
      <c r="B45" s="429"/>
      <c r="C45" s="433"/>
      <c r="D45" s="434"/>
      <c r="E45" s="434"/>
      <c r="F45" s="434"/>
      <c r="G45" s="434"/>
      <c r="H45" s="434"/>
      <c r="I45" s="435"/>
    </row>
    <row r="46" spans="1:9" ht="13.5" thickBot="1">
      <c r="A46" s="404"/>
      <c r="B46" s="405"/>
      <c r="C46" s="440"/>
      <c r="D46" s="441"/>
      <c r="E46" s="441"/>
      <c r="F46" s="441"/>
      <c r="G46" s="441"/>
      <c r="H46" s="441"/>
      <c r="I46" s="442"/>
    </row>
    <row r="47" spans="1:9" ht="12.75">
      <c r="A47" s="402" t="s">
        <v>124</v>
      </c>
      <c r="B47" s="403"/>
      <c r="C47" s="437">
        <f>'Full Funding Estimate'!F99</f>
        <v>0</v>
      </c>
      <c r="D47" s="438"/>
      <c r="E47" s="414" t="s">
        <v>127</v>
      </c>
      <c r="F47" s="415"/>
      <c r="G47" s="415"/>
      <c r="H47" s="415"/>
      <c r="I47" s="416"/>
    </row>
    <row r="48" spans="1:9" ht="12.75">
      <c r="A48" s="428"/>
      <c r="B48" s="429"/>
      <c r="C48" s="443" t="e">
        <f>C47/G6</f>
        <v>#DIV/0!</v>
      </c>
      <c r="D48" s="444"/>
      <c r="E48" s="419" t="s">
        <v>128</v>
      </c>
      <c r="F48" s="419"/>
      <c r="G48" s="419"/>
      <c r="H48" s="419"/>
      <c r="I48" s="420"/>
    </row>
    <row r="49" spans="1:9" ht="13.5" thickBot="1">
      <c r="A49" s="404"/>
      <c r="B49" s="405"/>
      <c r="C49" s="445" t="e">
        <f>C47/G7</f>
        <v>#DIV/0!</v>
      </c>
      <c r="D49" s="446"/>
      <c r="E49" s="423" t="s">
        <v>143</v>
      </c>
      <c r="F49" s="424"/>
      <c r="G49" s="424"/>
      <c r="H49" s="424"/>
      <c r="I49" s="425"/>
    </row>
    <row r="50" spans="1:9" ht="12.75">
      <c r="A50" s="402" t="s">
        <v>125</v>
      </c>
      <c r="B50" s="403"/>
      <c r="C50" s="412"/>
      <c r="D50" s="413"/>
      <c r="E50" s="414" t="s">
        <v>134</v>
      </c>
      <c r="F50" s="415"/>
      <c r="G50" s="415"/>
      <c r="H50" s="415"/>
      <c r="I50" s="416"/>
    </row>
    <row r="51" spans="1:9" ht="12.75">
      <c r="A51" s="428"/>
      <c r="B51" s="429"/>
      <c r="C51" s="417"/>
      <c r="D51" s="418"/>
      <c r="E51" s="419" t="s">
        <v>135</v>
      </c>
      <c r="F51" s="419"/>
      <c r="G51" s="419"/>
      <c r="H51" s="419"/>
      <c r="I51" s="420"/>
    </row>
    <row r="52" spans="1:9" ht="13.5" thickBot="1">
      <c r="A52" s="404"/>
      <c r="B52" s="405"/>
      <c r="C52" s="421"/>
      <c r="D52" s="422"/>
      <c r="E52" s="423" t="s">
        <v>129</v>
      </c>
      <c r="F52" s="424"/>
      <c r="G52" s="424"/>
      <c r="H52" s="424"/>
      <c r="I52" s="425"/>
    </row>
    <row r="53" spans="1:9" ht="12.75">
      <c r="A53" s="426" t="s">
        <v>126</v>
      </c>
      <c r="B53" s="427"/>
      <c r="C53" s="430"/>
      <c r="D53" s="431"/>
      <c r="E53" s="431"/>
      <c r="F53" s="431"/>
      <c r="G53" s="431"/>
      <c r="H53" s="431"/>
      <c r="I53" s="432"/>
    </row>
    <row r="54" spans="1:9" ht="12.75">
      <c r="A54" s="428"/>
      <c r="B54" s="429"/>
      <c r="C54" s="433"/>
      <c r="D54" s="434"/>
      <c r="E54" s="434"/>
      <c r="F54" s="434"/>
      <c r="G54" s="434"/>
      <c r="H54" s="434"/>
      <c r="I54" s="435"/>
    </row>
    <row r="55" spans="1:9" ht="13.5" thickBot="1">
      <c r="A55" s="404"/>
      <c r="B55" s="405"/>
      <c r="C55" s="436"/>
      <c r="D55" s="410"/>
      <c r="E55" s="410"/>
      <c r="F55" s="410"/>
      <c r="G55" s="410"/>
      <c r="H55" s="410"/>
      <c r="I55" s="411"/>
    </row>
    <row r="56" ht="13.5" thickBot="1"/>
    <row r="57" spans="1:9" ht="12.75">
      <c r="A57" s="402" t="s">
        <v>140</v>
      </c>
      <c r="B57" s="403"/>
      <c r="C57" s="406"/>
      <c r="D57" s="407"/>
      <c r="E57" s="407"/>
      <c r="F57" s="407"/>
      <c r="G57" s="407"/>
      <c r="H57" s="407"/>
      <c r="I57" s="408"/>
    </row>
    <row r="58" spans="1:9" ht="13.5" thickBot="1">
      <c r="A58" s="404"/>
      <c r="B58" s="405"/>
      <c r="C58" s="409"/>
      <c r="D58" s="410"/>
      <c r="E58" s="410"/>
      <c r="F58" s="410"/>
      <c r="G58" s="410"/>
      <c r="H58" s="410"/>
      <c r="I58" s="411"/>
    </row>
    <row r="59" ht="13.5" thickBot="1"/>
    <row r="60" spans="1:6" ht="13.5" thickBot="1">
      <c r="A60" s="1" t="s">
        <v>133</v>
      </c>
      <c r="B60" s="1"/>
      <c r="C60" s="1"/>
      <c r="D60" s="1"/>
      <c r="E60" s="368" t="s">
        <v>368</v>
      </c>
      <c r="F60" s="368" t="s">
        <v>369</v>
      </c>
    </row>
    <row r="61" spans="1:6" ht="12.75">
      <c r="A61" s="477" t="s">
        <v>370</v>
      </c>
      <c r="B61" s="477"/>
      <c r="C61" s="477"/>
      <c r="D61" s="477"/>
      <c r="E61" s="369"/>
      <c r="F61" s="369"/>
    </row>
    <row r="62" spans="1:6" ht="12.75">
      <c r="A62" s="477" t="s">
        <v>371</v>
      </c>
      <c r="B62" s="477"/>
      <c r="C62" s="477"/>
      <c r="D62" s="477"/>
      <c r="E62" s="370"/>
      <c r="F62" s="370"/>
    </row>
    <row r="63" spans="1:6" ht="12.75">
      <c r="A63" s="477" t="s">
        <v>375</v>
      </c>
      <c r="B63" s="477"/>
      <c r="C63" s="477"/>
      <c r="D63" s="477"/>
      <c r="E63" s="370"/>
      <c r="F63" s="370"/>
    </row>
    <row r="64" spans="1:6" ht="12.75">
      <c r="A64" s="477" t="s">
        <v>372</v>
      </c>
      <c r="B64" s="477"/>
      <c r="C64" s="477"/>
      <c r="D64" s="477"/>
      <c r="E64" s="370"/>
      <c r="F64" s="370"/>
    </row>
    <row r="65" spans="1:6" ht="12.75">
      <c r="A65" s="477" t="s">
        <v>373</v>
      </c>
      <c r="B65" s="477"/>
      <c r="C65" s="477"/>
      <c r="D65" s="477"/>
      <c r="E65" s="370"/>
      <c r="F65" s="370"/>
    </row>
    <row r="66" spans="1:6" ht="13.5" thickBot="1">
      <c r="A66" s="477" t="s">
        <v>374</v>
      </c>
      <c r="B66" s="477"/>
      <c r="C66" s="477"/>
      <c r="D66" s="477"/>
      <c r="E66" s="371"/>
      <c r="F66" s="371"/>
    </row>
    <row r="67" spans="1:4" ht="12.75">
      <c r="A67" s="367"/>
      <c r="B67" s="367"/>
      <c r="C67" s="367"/>
      <c r="D67" s="367"/>
    </row>
    <row r="68" spans="1:2" ht="12.75">
      <c r="A68" s="179" t="s">
        <v>136</v>
      </c>
      <c r="B68" s="1" t="s">
        <v>137</v>
      </c>
    </row>
    <row r="69" spans="1:2" ht="12.75">
      <c r="A69" s="179" t="s">
        <v>138</v>
      </c>
      <c r="B69" s="1" t="s">
        <v>139</v>
      </c>
    </row>
    <row r="71" spans="2:6" ht="12.75">
      <c r="B71" s="476" t="s">
        <v>397</v>
      </c>
      <c r="C71" s="476"/>
      <c r="D71" s="476"/>
      <c r="E71" s="476"/>
      <c r="F71" s="476"/>
    </row>
  </sheetData>
  <sheetProtection/>
  <mergeCells count="55">
    <mergeCell ref="B71:F71"/>
    <mergeCell ref="A61:D61"/>
    <mergeCell ref="A62:D62"/>
    <mergeCell ref="A63:D63"/>
    <mergeCell ref="A64:D64"/>
    <mergeCell ref="A65:D65"/>
    <mergeCell ref="A66:D66"/>
    <mergeCell ref="A24:B28"/>
    <mergeCell ref="C24:I28"/>
    <mergeCell ref="A1:I1"/>
    <mergeCell ref="A2:I2"/>
    <mergeCell ref="B3:I3"/>
    <mergeCell ref="I6:I7"/>
    <mergeCell ref="B5:C5"/>
    <mergeCell ref="C10:I16"/>
    <mergeCell ref="A10:B16"/>
    <mergeCell ref="A17:B23"/>
    <mergeCell ref="C17:I23"/>
    <mergeCell ref="G5:H5"/>
    <mergeCell ref="D6:D7"/>
    <mergeCell ref="E6:E7"/>
    <mergeCell ref="F6:F7"/>
    <mergeCell ref="A31:B34"/>
    <mergeCell ref="C31:I34"/>
    <mergeCell ref="C29:D29"/>
    <mergeCell ref="C30:D30"/>
    <mergeCell ref="A29:B30"/>
    <mergeCell ref="E29:I29"/>
    <mergeCell ref="E30:I30"/>
    <mergeCell ref="C35:I37"/>
    <mergeCell ref="A38:B40"/>
    <mergeCell ref="C38:I40"/>
    <mergeCell ref="A41:B43"/>
    <mergeCell ref="C41:I43"/>
    <mergeCell ref="A35:B37"/>
    <mergeCell ref="C47:D47"/>
    <mergeCell ref="E47:I47"/>
    <mergeCell ref="A44:B46"/>
    <mergeCell ref="C44:I46"/>
    <mergeCell ref="A47:B49"/>
    <mergeCell ref="A50:B52"/>
    <mergeCell ref="C48:D48"/>
    <mergeCell ref="E48:I48"/>
    <mergeCell ref="C49:D49"/>
    <mergeCell ref="E49:I49"/>
    <mergeCell ref="A57:B58"/>
    <mergeCell ref="C57:I58"/>
    <mergeCell ref="C50:D50"/>
    <mergeCell ref="E50:I50"/>
    <mergeCell ref="C51:D51"/>
    <mergeCell ref="E51:I51"/>
    <mergeCell ref="C52:D52"/>
    <mergeCell ref="E52:I52"/>
    <mergeCell ref="A53:B55"/>
    <mergeCell ref="C53:I55"/>
  </mergeCells>
  <printOptions horizontalCentered="1"/>
  <pageMargins left="0.7" right="0.7" top="0.75" bottom="0.75" header="0.3" footer="0.3"/>
  <pageSetup fitToHeight="1" fitToWidth="1" horizontalDpi="600" verticalDpi="600" orientation="portrait" scale="67" r:id="rId1"/>
  <headerFooter>
    <oddFooter>&amp;L&amp;Z&amp;F&amp;R&amp;D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3"/>
  <sheetViews>
    <sheetView workbookViewId="0" topLeftCell="A73">
      <selection activeCell="C105" sqref="C105:C113"/>
    </sheetView>
  </sheetViews>
  <sheetFormatPr defaultColWidth="9.140625" defaultRowHeight="12.75"/>
  <cols>
    <col min="1" max="1" width="23.28125" style="6" customWidth="1"/>
    <col min="2" max="2" width="44.7109375" style="2" customWidth="1"/>
    <col min="3" max="3" width="18.28125" style="2" customWidth="1"/>
    <col min="4" max="5" width="14.7109375" style="9" customWidth="1"/>
    <col min="6" max="6" width="16.421875" style="9" customWidth="1"/>
    <col min="7" max="8" width="11.421875" style="9" customWidth="1"/>
    <col min="9" max="9" width="33.00390625" style="9" customWidth="1"/>
    <col min="10" max="16384" width="9.140625" style="2" customWidth="1"/>
  </cols>
  <sheetData>
    <row r="1" spans="1:9" ht="25.5" customHeight="1">
      <c r="A1" s="498" t="s">
        <v>361</v>
      </c>
      <c r="B1" s="498"/>
      <c r="C1" s="498"/>
      <c r="D1" s="498"/>
      <c r="E1" s="498"/>
      <c r="F1" s="498"/>
      <c r="G1" s="498"/>
      <c r="H1" s="498"/>
      <c r="I1" s="498"/>
    </row>
    <row r="2" spans="1:9" ht="12.75" customHeight="1" thickBot="1">
      <c r="A2" s="8"/>
      <c r="B2" s="8"/>
      <c r="C2" s="8"/>
      <c r="D2" s="8"/>
      <c r="E2" s="8"/>
      <c r="F2" s="8"/>
      <c r="G2" s="8"/>
      <c r="H2" s="8"/>
      <c r="I2" s="8"/>
    </row>
    <row r="3" spans="1:9" s="141" customFormat="1" ht="16.5" thickBot="1">
      <c r="A3" s="140" t="s">
        <v>11</v>
      </c>
      <c r="B3" s="499">
        <f>'Project Submittal Information'!B3:I3</f>
        <v>0</v>
      </c>
      <c r="C3" s="500"/>
      <c r="D3" s="500"/>
      <c r="E3" s="500"/>
      <c r="F3" s="500"/>
      <c r="G3" s="500"/>
      <c r="H3" s="500"/>
      <c r="I3" s="501"/>
    </row>
    <row r="4" ht="13.5" thickBot="1"/>
    <row r="5" spans="1:9" ht="44.25" customHeight="1" thickBot="1">
      <c r="A5" s="147" t="s">
        <v>132</v>
      </c>
      <c r="B5" s="502" t="s">
        <v>112</v>
      </c>
      <c r="C5" s="503"/>
      <c r="D5" s="147" t="s">
        <v>27</v>
      </c>
      <c r="E5" s="147" t="s">
        <v>28</v>
      </c>
      <c r="F5" s="147" t="s">
        <v>113</v>
      </c>
      <c r="G5" s="451" t="s">
        <v>142</v>
      </c>
      <c r="H5" s="452"/>
      <c r="I5" s="148" t="s">
        <v>13</v>
      </c>
    </row>
    <row r="6" spans="1:9" ht="19.5" customHeight="1">
      <c r="A6" s="295">
        <f>'Project Submittal Information'!A6</f>
        <v>0</v>
      </c>
      <c r="B6" s="296">
        <f>'Project Submittal Information'!B6</f>
        <v>0</v>
      </c>
      <c r="C6" s="297" t="s">
        <v>115</v>
      </c>
      <c r="D6" s="478">
        <f>'Project Submittal Information'!D6:D7</f>
        <v>0</v>
      </c>
      <c r="E6" s="478">
        <f>'Project Submittal Information'!E6:E7</f>
        <v>0</v>
      </c>
      <c r="F6" s="478">
        <f>'Project Submittal Information'!F6:F7</f>
        <v>0</v>
      </c>
      <c r="G6" s="298">
        <f>'Project Submittal Information'!G6</f>
        <v>0</v>
      </c>
      <c r="H6" s="297" t="s">
        <v>107</v>
      </c>
      <c r="I6" s="480">
        <f>'Project Submittal Information'!I6:I7</f>
        <v>0</v>
      </c>
    </row>
    <row r="7" spans="1:9" ht="32.25" customHeight="1" thickBot="1">
      <c r="A7" s="299">
        <f>'Project Submittal Information'!A7</f>
        <v>0</v>
      </c>
      <c r="B7" s="300">
        <f>'Project Submittal Information'!B7</f>
        <v>0</v>
      </c>
      <c r="C7" s="301" t="s">
        <v>114</v>
      </c>
      <c r="D7" s="479"/>
      <c r="E7" s="479"/>
      <c r="F7" s="479"/>
      <c r="G7" s="302">
        <f>'Project Submittal Information'!G7</f>
        <v>0</v>
      </c>
      <c r="H7" s="301" t="s">
        <v>141</v>
      </c>
      <c r="I7" s="481"/>
    </row>
    <row r="8" spans="3:6" ht="13.5" thickBot="1">
      <c r="C8" s="21"/>
      <c r="D8" s="21"/>
      <c r="E8" s="22"/>
      <c r="F8" s="22"/>
    </row>
    <row r="9" spans="4:8" ht="13.5" thickBot="1">
      <c r="D9" s="482" t="s">
        <v>346</v>
      </c>
      <c r="E9" s="483"/>
      <c r="G9" s="11"/>
      <c r="H9" s="11"/>
    </row>
    <row r="10" spans="1:9" s="1" customFormat="1" ht="16.5" customHeight="1" thickBot="1">
      <c r="A10" s="286" t="s">
        <v>158</v>
      </c>
      <c r="B10" s="287" t="s">
        <v>57</v>
      </c>
      <c r="C10" s="243" t="s">
        <v>345</v>
      </c>
      <c r="D10" s="241" t="s">
        <v>353</v>
      </c>
      <c r="E10" s="242" t="s">
        <v>100</v>
      </c>
      <c r="F10" s="197" t="s">
        <v>29</v>
      </c>
      <c r="G10" s="12" t="s">
        <v>56</v>
      </c>
      <c r="H10" s="17" t="s">
        <v>145</v>
      </c>
      <c r="I10" s="132" t="s">
        <v>54</v>
      </c>
    </row>
    <row r="11" spans="1:9" ht="12.75">
      <c r="A11" s="288" t="s">
        <v>262</v>
      </c>
      <c r="B11" s="289" t="s">
        <v>40</v>
      </c>
      <c r="C11" s="239">
        <v>0</v>
      </c>
      <c r="D11" s="365">
        <v>0</v>
      </c>
      <c r="E11" s="364">
        <v>0</v>
      </c>
      <c r="F11" s="206">
        <f aca="true" t="shared" si="0" ref="F11:F35">SUM(C11:E11)</f>
        <v>0</v>
      </c>
      <c r="G11" s="209" t="e">
        <f aca="true" t="shared" si="1" ref="G11:G37">$F11/$G$6</f>
        <v>#DIV/0!</v>
      </c>
      <c r="H11" s="210" t="e">
        <f aca="true" t="shared" si="2" ref="H11:H37">$F11/$G$7</f>
        <v>#DIV/0!</v>
      </c>
      <c r="I11" s="150"/>
    </row>
    <row r="12" spans="1:9" ht="12.75">
      <c r="A12" s="288" t="s">
        <v>263</v>
      </c>
      <c r="B12" s="290" t="s">
        <v>0</v>
      </c>
      <c r="C12" s="162">
        <v>0</v>
      </c>
      <c r="D12" s="198">
        <v>0</v>
      </c>
      <c r="E12" s="362">
        <v>0</v>
      </c>
      <c r="F12" s="206">
        <f t="shared" si="0"/>
        <v>0</v>
      </c>
      <c r="G12" s="211" t="e">
        <f t="shared" si="1"/>
        <v>#DIV/0!</v>
      </c>
      <c r="H12" s="212" t="e">
        <f t="shared" si="2"/>
        <v>#DIV/0!</v>
      </c>
      <c r="I12" s="151"/>
    </row>
    <row r="13" spans="1:9" ht="12.75">
      <c r="A13" s="288" t="s">
        <v>264</v>
      </c>
      <c r="B13" s="289" t="s">
        <v>41</v>
      </c>
      <c r="C13" s="239">
        <v>0</v>
      </c>
      <c r="D13" s="227">
        <v>0</v>
      </c>
      <c r="E13" s="363">
        <v>0</v>
      </c>
      <c r="F13" s="206">
        <f t="shared" si="0"/>
        <v>0</v>
      </c>
      <c r="G13" s="211" t="e">
        <f t="shared" si="1"/>
        <v>#DIV/0!</v>
      </c>
      <c r="H13" s="212" t="e">
        <f t="shared" si="2"/>
        <v>#DIV/0!</v>
      </c>
      <c r="I13" s="150"/>
    </row>
    <row r="14" spans="1:9" ht="12.75">
      <c r="A14" s="288" t="s">
        <v>265</v>
      </c>
      <c r="B14" s="290" t="s">
        <v>1</v>
      </c>
      <c r="C14" s="162">
        <v>0</v>
      </c>
      <c r="D14" s="198">
        <v>0</v>
      </c>
      <c r="E14" s="362">
        <v>0</v>
      </c>
      <c r="F14" s="206">
        <f t="shared" si="0"/>
        <v>0</v>
      </c>
      <c r="G14" s="211" t="e">
        <f t="shared" si="1"/>
        <v>#DIV/0!</v>
      </c>
      <c r="H14" s="212" t="e">
        <f t="shared" si="2"/>
        <v>#DIV/0!</v>
      </c>
      <c r="I14" s="151"/>
    </row>
    <row r="15" spans="1:9" ht="12.75">
      <c r="A15" s="288" t="s">
        <v>266</v>
      </c>
      <c r="B15" s="289" t="s">
        <v>2</v>
      </c>
      <c r="C15" s="239">
        <v>0</v>
      </c>
      <c r="D15" s="227">
        <v>0</v>
      </c>
      <c r="E15" s="363">
        <v>0</v>
      </c>
      <c r="F15" s="206">
        <f t="shared" si="0"/>
        <v>0</v>
      </c>
      <c r="G15" s="211" t="e">
        <f t="shared" si="1"/>
        <v>#DIV/0!</v>
      </c>
      <c r="H15" s="212" t="e">
        <f t="shared" si="2"/>
        <v>#DIV/0!</v>
      </c>
      <c r="I15" s="150"/>
    </row>
    <row r="16" spans="1:9" ht="12.75">
      <c r="A16" s="288" t="s">
        <v>267</v>
      </c>
      <c r="B16" s="290" t="s">
        <v>3</v>
      </c>
      <c r="C16" s="162">
        <v>0</v>
      </c>
      <c r="D16" s="198">
        <v>0</v>
      </c>
      <c r="E16" s="362">
        <v>0</v>
      </c>
      <c r="F16" s="206">
        <f t="shared" si="0"/>
        <v>0</v>
      </c>
      <c r="G16" s="211" t="e">
        <f t="shared" si="1"/>
        <v>#DIV/0!</v>
      </c>
      <c r="H16" s="212" t="e">
        <f t="shared" si="2"/>
        <v>#DIV/0!</v>
      </c>
      <c r="I16" s="151"/>
    </row>
    <row r="17" spans="1:9" ht="12.75">
      <c r="A17" s="288" t="s">
        <v>268</v>
      </c>
      <c r="B17" s="289" t="s">
        <v>42</v>
      </c>
      <c r="C17" s="239">
        <v>0</v>
      </c>
      <c r="D17" s="227">
        <v>0</v>
      </c>
      <c r="E17" s="363">
        <v>0</v>
      </c>
      <c r="F17" s="206">
        <f t="shared" si="0"/>
        <v>0</v>
      </c>
      <c r="G17" s="211" t="e">
        <f t="shared" si="1"/>
        <v>#DIV/0!</v>
      </c>
      <c r="H17" s="212" t="e">
        <f t="shared" si="2"/>
        <v>#DIV/0!</v>
      </c>
      <c r="I17" s="150"/>
    </row>
    <row r="18" spans="1:9" ht="12.75">
      <c r="A18" s="288" t="s">
        <v>269</v>
      </c>
      <c r="B18" s="290" t="s">
        <v>35</v>
      </c>
      <c r="C18" s="162">
        <v>0</v>
      </c>
      <c r="D18" s="198">
        <v>0</v>
      </c>
      <c r="E18" s="362">
        <v>0</v>
      </c>
      <c r="F18" s="206">
        <f t="shared" si="0"/>
        <v>0</v>
      </c>
      <c r="G18" s="211" t="e">
        <f t="shared" si="1"/>
        <v>#DIV/0!</v>
      </c>
      <c r="H18" s="212" t="e">
        <f t="shared" si="2"/>
        <v>#DIV/0!</v>
      </c>
      <c r="I18" s="151"/>
    </row>
    <row r="19" spans="1:9" ht="12.75">
      <c r="A19" s="288" t="s">
        <v>270</v>
      </c>
      <c r="B19" s="289" t="s">
        <v>43</v>
      </c>
      <c r="C19" s="239">
        <v>0</v>
      </c>
      <c r="D19" s="227">
        <v>0</v>
      </c>
      <c r="E19" s="363">
        <v>0</v>
      </c>
      <c r="F19" s="206">
        <f t="shared" si="0"/>
        <v>0</v>
      </c>
      <c r="G19" s="211" t="e">
        <f t="shared" si="1"/>
        <v>#DIV/0!</v>
      </c>
      <c r="H19" s="212" t="e">
        <f t="shared" si="2"/>
        <v>#DIV/0!</v>
      </c>
      <c r="I19" s="150"/>
    </row>
    <row r="20" spans="1:9" ht="12.75">
      <c r="A20" s="288" t="s">
        <v>271</v>
      </c>
      <c r="B20" s="290" t="s">
        <v>4</v>
      </c>
      <c r="C20" s="162">
        <v>0</v>
      </c>
      <c r="D20" s="198">
        <v>0</v>
      </c>
      <c r="E20" s="362">
        <v>0</v>
      </c>
      <c r="F20" s="206">
        <f t="shared" si="0"/>
        <v>0</v>
      </c>
      <c r="G20" s="211" t="e">
        <f t="shared" si="1"/>
        <v>#DIV/0!</v>
      </c>
      <c r="H20" s="212" t="e">
        <f t="shared" si="2"/>
        <v>#DIV/0!</v>
      </c>
      <c r="I20" s="151"/>
    </row>
    <row r="21" spans="1:9" ht="12.75">
      <c r="A21" s="288" t="s">
        <v>272</v>
      </c>
      <c r="B21" s="289" t="s">
        <v>44</v>
      </c>
      <c r="C21" s="239">
        <v>0</v>
      </c>
      <c r="D21" s="227">
        <v>0</v>
      </c>
      <c r="E21" s="363">
        <v>0</v>
      </c>
      <c r="F21" s="206">
        <f t="shared" si="0"/>
        <v>0</v>
      </c>
      <c r="G21" s="211" t="e">
        <f t="shared" si="1"/>
        <v>#DIV/0!</v>
      </c>
      <c r="H21" s="212" t="e">
        <f t="shared" si="2"/>
        <v>#DIV/0!</v>
      </c>
      <c r="I21" s="150"/>
    </row>
    <row r="22" spans="1:9" ht="12.75">
      <c r="A22" s="288" t="s">
        <v>273</v>
      </c>
      <c r="B22" s="290" t="s">
        <v>5</v>
      </c>
      <c r="C22" s="162">
        <v>0</v>
      </c>
      <c r="D22" s="198">
        <v>0</v>
      </c>
      <c r="E22" s="362">
        <v>0</v>
      </c>
      <c r="F22" s="206">
        <f t="shared" si="0"/>
        <v>0</v>
      </c>
      <c r="G22" s="211" t="e">
        <f t="shared" si="1"/>
        <v>#DIV/0!</v>
      </c>
      <c r="H22" s="212" t="e">
        <f t="shared" si="2"/>
        <v>#DIV/0!</v>
      </c>
      <c r="I22" s="151"/>
    </row>
    <row r="23" spans="1:9" ht="12.75">
      <c r="A23" s="288" t="s">
        <v>274</v>
      </c>
      <c r="B23" s="289" t="s">
        <v>6</v>
      </c>
      <c r="C23" s="239">
        <v>0</v>
      </c>
      <c r="D23" s="227">
        <v>0</v>
      </c>
      <c r="E23" s="363">
        <v>0</v>
      </c>
      <c r="F23" s="206">
        <f t="shared" si="0"/>
        <v>0</v>
      </c>
      <c r="G23" s="211" t="e">
        <f t="shared" si="1"/>
        <v>#DIV/0!</v>
      </c>
      <c r="H23" s="212" t="e">
        <f t="shared" si="2"/>
        <v>#DIV/0!</v>
      </c>
      <c r="I23" s="150"/>
    </row>
    <row r="24" spans="1:9" ht="12.75">
      <c r="A24" s="288" t="s">
        <v>275</v>
      </c>
      <c r="B24" s="290" t="s">
        <v>7</v>
      </c>
      <c r="C24" s="162">
        <v>0</v>
      </c>
      <c r="D24" s="198">
        <v>0</v>
      </c>
      <c r="E24" s="362">
        <v>0</v>
      </c>
      <c r="F24" s="206">
        <f t="shared" si="0"/>
        <v>0</v>
      </c>
      <c r="G24" s="211" t="e">
        <f t="shared" si="1"/>
        <v>#DIV/0!</v>
      </c>
      <c r="H24" s="212" t="e">
        <f t="shared" si="2"/>
        <v>#DIV/0!</v>
      </c>
      <c r="I24" s="151"/>
    </row>
    <row r="25" spans="1:9" ht="12.75">
      <c r="A25" s="288" t="s">
        <v>276</v>
      </c>
      <c r="B25" s="289" t="s">
        <v>36</v>
      </c>
      <c r="C25" s="239">
        <v>0</v>
      </c>
      <c r="D25" s="227">
        <v>0</v>
      </c>
      <c r="E25" s="363">
        <v>0</v>
      </c>
      <c r="F25" s="206">
        <f t="shared" si="0"/>
        <v>0</v>
      </c>
      <c r="G25" s="211" t="e">
        <f t="shared" si="1"/>
        <v>#DIV/0!</v>
      </c>
      <c r="H25" s="212" t="e">
        <f t="shared" si="2"/>
        <v>#DIV/0!</v>
      </c>
      <c r="I25" s="150"/>
    </row>
    <row r="26" spans="1:9" ht="12.75">
      <c r="A26" s="288" t="s">
        <v>277</v>
      </c>
      <c r="B26" s="290" t="s">
        <v>47</v>
      </c>
      <c r="C26" s="162">
        <v>0</v>
      </c>
      <c r="D26" s="198">
        <v>0</v>
      </c>
      <c r="E26" s="362">
        <v>0</v>
      </c>
      <c r="F26" s="206">
        <f t="shared" si="0"/>
        <v>0</v>
      </c>
      <c r="G26" s="211" t="e">
        <f t="shared" si="1"/>
        <v>#DIV/0!</v>
      </c>
      <c r="H26" s="212" t="e">
        <f t="shared" si="2"/>
        <v>#DIV/0!</v>
      </c>
      <c r="I26" s="151"/>
    </row>
    <row r="27" spans="1:9" ht="12.75">
      <c r="A27" s="288" t="s">
        <v>278</v>
      </c>
      <c r="B27" s="289" t="s">
        <v>26</v>
      </c>
      <c r="C27" s="239">
        <v>0</v>
      </c>
      <c r="D27" s="227">
        <v>0</v>
      </c>
      <c r="E27" s="363">
        <v>0</v>
      </c>
      <c r="F27" s="206">
        <f t="shared" si="0"/>
        <v>0</v>
      </c>
      <c r="G27" s="211" t="e">
        <f t="shared" si="1"/>
        <v>#DIV/0!</v>
      </c>
      <c r="H27" s="212" t="e">
        <f t="shared" si="2"/>
        <v>#DIV/0!</v>
      </c>
      <c r="I27" s="150"/>
    </row>
    <row r="28" spans="1:9" ht="12.75">
      <c r="A28" s="288" t="s">
        <v>279</v>
      </c>
      <c r="B28" s="290" t="s">
        <v>48</v>
      </c>
      <c r="C28" s="162">
        <v>0</v>
      </c>
      <c r="D28" s="198">
        <v>0</v>
      </c>
      <c r="E28" s="362">
        <v>0</v>
      </c>
      <c r="F28" s="206">
        <f t="shared" si="0"/>
        <v>0</v>
      </c>
      <c r="G28" s="211" t="e">
        <f t="shared" si="1"/>
        <v>#DIV/0!</v>
      </c>
      <c r="H28" s="212" t="e">
        <f t="shared" si="2"/>
        <v>#DIV/0!</v>
      </c>
      <c r="I28" s="151"/>
    </row>
    <row r="29" spans="1:9" ht="12.75">
      <c r="A29" s="288" t="s">
        <v>280</v>
      </c>
      <c r="B29" s="289" t="s">
        <v>49</v>
      </c>
      <c r="C29" s="239">
        <v>0</v>
      </c>
      <c r="D29" s="227">
        <v>0</v>
      </c>
      <c r="E29" s="363">
        <v>0</v>
      </c>
      <c r="F29" s="206">
        <f t="shared" si="0"/>
        <v>0</v>
      </c>
      <c r="G29" s="211" t="e">
        <f t="shared" si="1"/>
        <v>#DIV/0!</v>
      </c>
      <c r="H29" s="212" t="e">
        <f t="shared" si="2"/>
        <v>#DIV/0!</v>
      </c>
      <c r="I29" s="150"/>
    </row>
    <row r="30" spans="1:9" ht="12.75">
      <c r="A30" s="288" t="s">
        <v>281</v>
      </c>
      <c r="B30" s="290" t="s">
        <v>30</v>
      </c>
      <c r="C30" s="162">
        <v>0</v>
      </c>
      <c r="D30" s="198">
        <v>0</v>
      </c>
      <c r="E30" s="362">
        <v>0</v>
      </c>
      <c r="F30" s="206">
        <f t="shared" si="0"/>
        <v>0</v>
      </c>
      <c r="G30" s="211" t="e">
        <f t="shared" si="1"/>
        <v>#DIV/0!</v>
      </c>
      <c r="H30" s="212" t="e">
        <f t="shared" si="2"/>
        <v>#DIV/0!</v>
      </c>
      <c r="I30" s="151"/>
    </row>
    <row r="31" spans="1:9" ht="12.75">
      <c r="A31" s="288" t="s">
        <v>282</v>
      </c>
      <c r="B31" s="289" t="s">
        <v>50</v>
      </c>
      <c r="C31" s="239">
        <v>0</v>
      </c>
      <c r="D31" s="227">
        <v>0</v>
      </c>
      <c r="E31" s="363">
        <v>0</v>
      </c>
      <c r="F31" s="206">
        <f t="shared" si="0"/>
        <v>0</v>
      </c>
      <c r="G31" s="211" t="e">
        <f t="shared" si="1"/>
        <v>#DIV/0!</v>
      </c>
      <c r="H31" s="212" t="e">
        <f t="shared" si="2"/>
        <v>#DIV/0!</v>
      </c>
      <c r="I31" s="150"/>
    </row>
    <row r="32" spans="1:9" ht="12.75">
      <c r="A32" s="288" t="s">
        <v>283</v>
      </c>
      <c r="B32" s="290" t="s">
        <v>51</v>
      </c>
      <c r="C32" s="162">
        <v>0</v>
      </c>
      <c r="D32" s="198">
        <v>0</v>
      </c>
      <c r="E32" s="362">
        <v>0</v>
      </c>
      <c r="F32" s="206">
        <f t="shared" si="0"/>
        <v>0</v>
      </c>
      <c r="G32" s="211" t="e">
        <f t="shared" si="1"/>
        <v>#DIV/0!</v>
      </c>
      <c r="H32" s="212" t="e">
        <f t="shared" si="2"/>
        <v>#DIV/0!</v>
      </c>
      <c r="I32" s="151"/>
    </row>
    <row r="33" spans="1:9" ht="12.75">
      <c r="A33" s="288" t="s">
        <v>284</v>
      </c>
      <c r="B33" s="289" t="s">
        <v>52</v>
      </c>
      <c r="C33" s="239">
        <v>0</v>
      </c>
      <c r="D33" s="227">
        <v>0</v>
      </c>
      <c r="E33" s="363">
        <v>0</v>
      </c>
      <c r="F33" s="206">
        <f t="shared" si="0"/>
        <v>0</v>
      </c>
      <c r="G33" s="211" t="e">
        <f t="shared" si="1"/>
        <v>#DIV/0!</v>
      </c>
      <c r="H33" s="212" t="e">
        <f t="shared" si="2"/>
        <v>#DIV/0!</v>
      </c>
      <c r="I33" s="150"/>
    </row>
    <row r="34" spans="1:9" ht="12.75">
      <c r="A34" s="288" t="s">
        <v>285</v>
      </c>
      <c r="B34" s="290" t="s">
        <v>286</v>
      </c>
      <c r="C34" s="162">
        <v>0</v>
      </c>
      <c r="D34" s="198">
        <v>0</v>
      </c>
      <c r="E34" s="362">
        <v>0</v>
      </c>
      <c r="F34" s="206">
        <f t="shared" si="0"/>
        <v>0</v>
      </c>
      <c r="G34" s="211" t="e">
        <f t="shared" si="1"/>
        <v>#DIV/0!</v>
      </c>
      <c r="H34" s="212" t="e">
        <f t="shared" si="2"/>
        <v>#DIV/0!</v>
      </c>
      <c r="I34" s="151"/>
    </row>
    <row r="35" spans="1:9" ht="12.75">
      <c r="A35" s="288" t="s">
        <v>287</v>
      </c>
      <c r="B35" s="289" t="s">
        <v>53</v>
      </c>
      <c r="C35" s="240">
        <v>0</v>
      </c>
      <c r="D35" s="227">
        <v>0</v>
      </c>
      <c r="E35" s="363">
        <v>0</v>
      </c>
      <c r="F35" s="206">
        <f t="shared" si="0"/>
        <v>0</v>
      </c>
      <c r="G35" s="211" t="e">
        <f t="shared" si="1"/>
        <v>#DIV/0!</v>
      </c>
      <c r="H35" s="212" t="e">
        <f t="shared" si="2"/>
        <v>#DIV/0!</v>
      </c>
      <c r="I35" s="152"/>
    </row>
    <row r="36" spans="1:9" ht="3.75" customHeight="1" thickBot="1">
      <c r="A36" s="291"/>
      <c r="B36" s="292"/>
      <c r="C36" s="204"/>
      <c r="D36" s="200"/>
      <c r="E36" s="201"/>
      <c r="F36" s="207"/>
      <c r="G36" s="213" t="e">
        <f t="shared" si="1"/>
        <v>#DIV/0!</v>
      </c>
      <c r="H36" s="214" t="e">
        <f t="shared" si="2"/>
        <v>#DIV/0!</v>
      </c>
      <c r="I36" s="153"/>
    </row>
    <row r="37" spans="1:9" ht="13.5" thickBot="1">
      <c r="A37" s="288" t="s">
        <v>316</v>
      </c>
      <c r="B37" s="290" t="s">
        <v>101</v>
      </c>
      <c r="C37" s="205">
        <v>0</v>
      </c>
      <c r="D37" s="202">
        <v>0</v>
      </c>
      <c r="E37" s="203">
        <v>0</v>
      </c>
      <c r="F37" s="206">
        <f>SUM(C37:E37)</f>
        <v>0</v>
      </c>
      <c r="G37" s="211" t="e">
        <f t="shared" si="1"/>
        <v>#DIV/0!</v>
      </c>
      <c r="H37" s="212" t="e">
        <f t="shared" si="2"/>
        <v>#DIV/0!</v>
      </c>
      <c r="I37" s="149"/>
    </row>
    <row r="38" spans="1:9" ht="17.25" customHeight="1" thickBot="1">
      <c r="A38" s="293"/>
      <c r="B38" s="294" t="s">
        <v>55</v>
      </c>
      <c r="C38" s="142">
        <f>SUM(C11:C37)</f>
        <v>0</v>
      </c>
      <c r="D38" s="494">
        <f>SUM(D11:E37)</f>
        <v>0</v>
      </c>
      <c r="E38" s="495"/>
      <c r="F38" s="208">
        <f>SUM(F11:F37)</f>
        <v>0</v>
      </c>
      <c r="G38" s="215" t="e">
        <f>SUM(G11:G37)</f>
        <v>#DIV/0!</v>
      </c>
      <c r="H38" s="216" t="e">
        <f>SUM(H11:H37)</f>
        <v>#DIV/0!</v>
      </c>
      <c r="I38" s="133"/>
    </row>
    <row r="39" spans="3:8" ht="13.5" thickBot="1">
      <c r="C39" s="21"/>
      <c r="D39" s="21"/>
      <c r="E39" s="22"/>
      <c r="F39" s="220"/>
      <c r="G39" s="221"/>
      <c r="H39" s="221"/>
    </row>
    <row r="40" spans="1:9" ht="17.25" customHeight="1" thickBot="1">
      <c r="A40" s="217"/>
      <c r="B40" s="218"/>
      <c r="D40" s="482" t="s">
        <v>346</v>
      </c>
      <c r="E40" s="483"/>
      <c r="F40" s="219"/>
      <c r="G40" s="219"/>
      <c r="H40" s="219"/>
      <c r="I40" s="134"/>
    </row>
    <row r="41" spans="1:9" s="1" customFormat="1" ht="16.5" customHeight="1" thickBot="1">
      <c r="A41" s="13" t="s">
        <v>158</v>
      </c>
      <c r="B41" s="14" t="s">
        <v>58</v>
      </c>
      <c r="C41" s="244" t="s">
        <v>345</v>
      </c>
      <c r="D41" s="241" t="s">
        <v>354</v>
      </c>
      <c r="E41" s="242" t="s">
        <v>100</v>
      </c>
      <c r="F41" s="257" t="s">
        <v>29</v>
      </c>
      <c r="G41" s="256" t="s">
        <v>56</v>
      </c>
      <c r="H41" s="16" t="s">
        <v>145</v>
      </c>
      <c r="I41" s="135" t="s">
        <v>54</v>
      </c>
    </row>
    <row r="42" spans="1:9" ht="12.75">
      <c r="A42" s="303" t="s">
        <v>191</v>
      </c>
      <c r="B42" s="304" t="s">
        <v>288</v>
      </c>
      <c r="C42" s="223">
        <v>0</v>
      </c>
      <c r="D42" s="198">
        <v>0</v>
      </c>
      <c r="E42" s="199">
        <v>0</v>
      </c>
      <c r="F42" s="258">
        <f aca="true" t="shared" si="3" ref="F42:F68">SUM(C42:E42)</f>
        <v>0</v>
      </c>
      <c r="G42" s="255" t="e">
        <f aca="true" t="shared" si="4" ref="G42:G68">$F42/$G$6</f>
        <v>#DIV/0!</v>
      </c>
      <c r="H42" s="23" t="e">
        <f aca="true" t="shared" si="5" ref="H42:H68">$F42/$G$7</f>
        <v>#DIV/0!</v>
      </c>
      <c r="I42" s="149"/>
    </row>
    <row r="43" spans="1:9" ht="12.75">
      <c r="A43" s="303" t="s">
        <v>293</v>
      </c>
      <c r="B43" s="289" t="s">
        <v>289</v>
      </c>
      <c r="C43" s="239">
        <v>0</v>
      </c>
      <c r="D43" s="227">
        <v>0</v>
      </c>
      <c r="E43" s="228">
        <v>0</v>
      </c>
      <c r="F43" s="258">
        <f t="shared" si="3"/>
        <v>0</v>
      </c>
      <c r="G43" s="255" t="e">
        <f t="shared" si="4"/>
        <v>#DIV/0!</v>
      </c>
      <c r="H43" s="23" t="e">
        <f t="shared" si="5"/>
        <v>#DIV/0!</v>
      </c>
      <c r="I43" s="150"/>
    </row>
    <row r="44" spans="1:9" ht="12.75">
      <c r="A44" s="303" t="s">
        <v>198</v>
      </c>
      <c r="B44" s="290" t="s">
        <v>290</v>
      </c>
      <c r="C44" s="162">
        <v>0</v>
      </c>
      <c r="D44" s="198">
        <v>0</v>
      </c>
      <c r="E44" s="199">
        <v>0</v>
      </c>
      <c r="F44" s="258">
        <f t="shared" si="3"/>
        <v>0</v>
      </c>
      <c r="G44" s="255" t="e">
        <f t="shared" si="4"/>
        <v>#DIV/0!</v>
      </c>
      <c r="H44" s="23" t="e">
        <f t="shared" si="5"/>
        <v>#DIV/0!</v>
      </c>
      <c r="I44" s="151"/>
    </row>
    <row r="45" spans="1:9" ht="12.75">
      <c r="A45" s="303" t="s">
        <v>199</v>
      </c>
      <c r="B45" s="289" t="s">
        <v>291</v>
      </c>
      <c r="C45" s="239">
        <v>0</v>
      </c>
      <c r="D45" s="227">
        <v>0</v>
      </c>
      <c r="E45" s="228">
        <v>0</v>
      </c>
      <c r="F45" s="258">
        <f t="shared" si="3"/>
        <v>0</v>
      </c>
      <c r="G45" s="255" t="e">
        <f t="shared" si="4"/>
        <v>#DIV/0!</v>
      </c>
      <c r="H45" s="23" t="e">
        <f t="shared" si="5"/>
        <v>#DIV/0!</v>
      </c>
      <c r="I45" s="150"/>
    </row>
    <row r="46" spans="1:9" ht="12.75">
      <c r="A46" s="303" t="s">
        <v>201</v>
      </c>
      <c r="B46" s="290" t="s">
        <v>292</v>
      </c>
      <c r="C46" s="162">
        <v>0</v>
      </c>
      <c r="D46" s="198">
        <v>0</v>
      </c>
      <c r="E46" s="199">
        <v>0</v>
      </c>
      <c r="F46" s="258">
        <f t="shared" si="3"/>
        <v>0</v>
      </c>
      <c r="G46" s="255" t="e">
        <f t="shared" si="4"/>
        <v>#DIV/0!</v>
      </c>
      <c r="H46" s="23" t="e">
        <f t="shared" si="5"/>
        <v>#DIV/0!</v>
      </c>
      <c r="I46" s="151"/>
    </row>
    <row r="47" spans="1:9" ht="12.75">
      <c r="A47" s="303" t="s">
        <v>306</v>
      </c>
      <c r="B47" s="289" t="s">
        <v>294</v>
      </c>
      <c r="C47" s="239">
        <v>0</v>
      </c>
      <c r="D47" s="227">
        <v>0</v>
      </c>
      <c r="E47" s="228">
        <v>0</v>
      </c>
      <c r="F47" s="258">
        <f t="shared" si="3"/>
        <v>0</v>
      </c>
      <c r="G47" s="255" t="e">
        <f t="shared" si="4"/>
        <v>#DIV/0!</v>
      </c>
      <c r="H47" s="23" t="e">
        <f t="shared" si="5"/>
        <v>#DIV/0!</v>
      </c>
      <c r="I47" s="150"/>
    </row>
    <row r="48" spans="1:9" ht="12.75">
      <c r="A48" s="303" t="s">
        <v>203</v>
      </c>
      <c r="B48" s="290" t="s">
        <v>295</v>
      </c>
      <c r="C48" s="162">
        <v>0</v>
      </c>
      <c r="D48" s="198">
        <v>0</v>
      </c>
      <c r="E48" s="199">
        <v>0</v>
      </c>
      <c r="F48" s="258">
        <f t="shared" si="3"/>
        <v>0</v>
      </c>
      <c r="G48" s="255" t="e">
        <f t="shared" si="4"/>
        <v>#DIV/0!</v>
      </c>
      <c r="H48" s="23" t="e">
        <f t="shared" si="5"/>
        <v>#DIV/0!</v>
      </c>
      <c r="I48" s="151"/>
    </row>
    <row r="49" spans="1:9" ht="12.75">
      <c r="A49" s="303" t="s">
        <v>205</v>
      </c>
      <c r="B49" s="289" t="s">
        <v>296</v>
      </c>
      <c r="C49" s="239">
        <v>0</v>
      </c>
      <c r="D49" s="227">
        <v>0</v>
      </c>
      <c r="E49" s="228">
        <v>0</v>
      </c>
      <c r="F49" s="258">
        <f t="shared" si="3"/>
        <v>0</v>
      </c>
      <c r="G49" s="255" t="e">
        <f t="shared" si="4"/>
        <v>#DIV/0!</v>
      </c>
      <c r="H49" s="23" t="e">
        <f t="shared" si="5"/>
        <v>#DIV/0!</v>
      </c>
      <c r="I49" s="150"/>
    </row>
    <row r="50" spans="1:9" ht="12.75">
      <c r="A50" s="303" t="s">
        <v>307</v>
      </c>
      <c r="B50" s="290" t="s">
        <v>394</v>
      </c>
      <c r="C50" s="162">
        <v>0</v>
      </c>
      <c r="D50" s="198">
        <v>0</v>
      </c>
      <c r="E50" s="199">
        <v>0</v>
      </c>
      <c r="F50" s="258">
        <f t="shared" si="3"/>
        <v>0</v>
      </c>
      <c r="G50" s="255" t="e">
        <f t="shared" si="4"/>
        <v>#DIV/0!</v>
      </c>
      <c r="H50" s="23" t="e">
        <f t="shared" si="5"/>
        <v>#DIV/0!</v>
      </c>
      <c r="I50" s="151"/>
    </row>
    <row r="51" spans="1:9" ht="12.75">
      <c r="A51" s="303" t="s">
        <v>308</v>
      </c>
      <c r="B51" s="289" t="s">
        <v>297</v>
      </c>
      <c r="C51" s="239">
        <v>0</v>
      </c>
      <c r="D51" s="227">
        <v>0</v>
      </c>
      <c r="E51" s="228">
        <v>0</v>
      </c>
      <c r="F51" s="258">
        <f t="shared" si="3"/>
        <v>0</v>
      </c>
      <c r="G51" s="255" t="e">
        <f t="shared" si="4"/>
        <v>#DIV/0!</v>
      </c>
      <c r="H51" s="23" t="e">
        <f t="shared" si="5"/>
        <v>#DIV/0!</v>
      </c>
      <c r="I51" s="150"/>
    </row>
    <row r="52" spans="1:9" ht="12.75">
      <c r="A52" s="303" t="s">
        <v>207</v>
      </c>
      <c r="B52" s="290" t="s">
        <v>298</v>
      </c>
      <c r="C52" s="162">
        <v>0</v>
      </c>
      <c r="D52" s="198">
        <v>0</v>
      </c>
      <c r="E52" s="199">
        <v>0</v>
      </c>
      <c r="F52" s="258">
        <f t="shared" si="3"/>
        <v>0</v>
      </c>
      <c r="G52" s="255" t="e">
        <f t="shared" si="4"/>
        <v>#DIV/0!</v>
      </c>
      <c r="H52" s="23" t="e">
        <f t="shared" si="5"/>
        <v>#DIV/0!</v>
      </c>
      <c r="I52" s="151"/>
    </row>
    <row r="53" spans="1:9" ht="12.75">
      <c r="A53" s="303" t="s">
        <v>309</v>
      </c>
      <c r="B53" s="289" t="s">
        <v>299</v>
      </c>
      <c r="C53" s="239">
        <v>0</v>
      </c>
      <c r="D53" s="227">
        <v>0</v>
      </c>
      <c r="E53" s="228">
        <v>0</v>
      </c>
      <c r="F53" s="258">
        <f t="shared" si="3"/>
        <v>0</v>
      </c>
      <c r="G53" s="255" t="e">
        <f t="shared" si="4"/>
        <v>#DIV/0!</v>
      </c>
      <c r="H53" s="23" t="e">
        <f t="shared" si="5"/>
        <v>#DIV/0!</v>
      </c>
      <c r="I53" s="150"/>
    </row>
    <row r="54" spans="1:9" ht="12.75">
      <c r="A54" s="303" t="s">
        <v>209</v>
      </c>
      <c r="B54" s="290" t="s">
        <v>300</v>
      </c>
      <c r="C54" s="162">
        <v>0</v>
      </c>
      <c r="D54" s="198">
        <v>0</v>
      </c>
      <c r="E54" s="199">
        <v>0</v>
      </c>
      <c r="F54" s="258">
        <f t="shared" si="3"/>
        <v>0</v>
      </c>
      <c r="G54" s="255" t="e">
        <f t="shared" si="4"/>
        <v>#DIV/0!</v>
      </c>
      <c r="H54" s="23" t="e">
        <f t="shared" si="5"/>
        <v>#DIV/0!</v>
      </c>
      <c r="I54" s="151"/>
    </row>
    <row r="55" spans="1:9" ht="12.75">
      <c r="A55" s="303" t="s">
        <v>310</v>
      </c>
      <c r="B55" s="289" t="s">
        <v>59</v>
      </c>
      <c r="C55" s="239">
        <v>0</v>
      </c>
      <c r="D55" s="227">
        <v>0</v>
      </c>
      <c r="E55" s="228">
        <v>0</v>
      </c>
      <c r="F55" s="258">
        <f t="shared" si="3"/>
        <v>0</v>
      </c>
      <c r="G55" s="255" t="e">
        <f t="shared" si="4"/>
        <v>#DIV/0!</v>
      </c>
      <c r="H55" s="23" t="e">
        <f t="shared" si="5"/>
        <v>#DIV/0!</v>
      </c>
      <c r="I55" s="150"/>
    </row>
    <row r="56" spans="1:9" ht="12.75">
      <c r="A56" s="303" t="s">
        <v>311</v>
      </c>
      <c r="B56" s="290" t="s">
        <v>301</v>
      </c>
      <c r="C56" s="162">
        <v>0</v>
      </c>
      <c r="D56" s="198">
        <v>0</v>
      </c>
      <c r="E56" s="199">
        <v>0</v>
      </c>
      <c r="F56" s="258">
        <f t="shared" si="3"/>
        <v>0</v>
      </c>
      <c r="G56" s="255" t="e">
        <f t="shared" si="4"/>
        <v>#DIV/0!</v>
      </c>
      <c r="H56" s="23" t="e">
        <f t="shared" si="5"/>
        <v>#DIV/0!</v>
      </c>
      <c r="I56" s="151"/>
    </row>
    <row r="57" spans="1:9" ht="12.75">
      <c r="A57" s="303" t="s">
        <v>211</v>
      </c>
      <c r="B57" s="289" t="s">
        <v>10</v>
      </c>
      <c r="C57" s="239">
        <v>0</v>
      </c>
      <c r="D57" s="227">
        <v>0</v>
      </c>
      <c r="E57" s="228">
        <v>0</v>
      </c>
      <c r="F57" s="258">
        <f t="shared" si="3"/>
        <v>0</v>
      </c>
      <c r="G57" s="255" t="e">
        <f t="shared" si="4"/>
        <v>#DIV/0!</v>
      </c>
      <c r="H57" s="23" t="e">
        <f t="shared" si="5"/>
        <v>#DIV/0!</v>
      </c>
      <c r="I57" s="150"/>
    </row>
    <row r="58" spans="1:9" ht="12.75">
      <c r="A58" s="303" t="s">
        <v>213</v>
      </c>
      <c r="B58" s="290" t="s">
        <v>302</v>
      </c>
      <c r="C58" s="162">
        <v>0</v>
      </c>
      <c r="D58" s="198">
        <v>0</v>
      </c>
      <c r="E58" s="199">
        <v>0</v>
      </c>
      <c r="F58" s="258">
        <f t="shared" si="3"/>
        <v>0</v>
      </c>
      <c r="G58" s="255" t="e">
        <f t="shared" si="4"/>
        <v>#DIV/0!</v>
      </c>
      <c r="H58" s="23" t="e">
        <f t="shared" si="5"/>
        <v>#DIV/0!</v>
      </c>
      <c r="I58" s="151"/>
    </row>
    <row r="59" spans="1:9" ht="12.75">
      <c r="A59" s="303" t="s">
        <v>215</v>
      </c>
      <c r="B59" s="289" t="s">
        <v>9</v>
      </c>
      <c r="C59" s="239">
        <v>0</v>
      </c>
      <c r="D59" s="227">
        <v>0</v>
      </c>
      <c r="E59" s="228">
        <v>0</v>
      </c>
      <c r="F59" s="258">
        <f t="shared" si="3"/>
        <v>0</v>
      </c>
      <c r="G59" s="255" t="e">
        <f t="shared" si="4"/>
        <v>#DIV/0!</v>
      </c>
      <c r="H59" s="23" t="e">
        <f t="shared" si="5"/>
        <v>#DIV/0!</v>
      </c>
      <c r="I59" s="150"/>
    </row>
    <row r="60" spans="1:9" ht="12.75">
      <c r="A60" s="303" t="s">
        <v>217</v>
      </c>
      <c r="B60" s="290" t="s">
        <v>303</v>
      </c>
      <c r="C60" s="162">
        <v>0</v>
      </c>
      <c r="D60" s="198">
        <v>0</v>
      </c>
      <c r="E60" s="199">
        <v>0</v>
      </c>
      <c r="F60" s="258">
        <f t="shared" si="3"/>
        <v>0</v>
      </c>
      <c r="G60" s="255" t="e">
        <f t="shared" si="4"/>
        <v>#DIV/0!</v>
      </c>
      <c r="H60" s="23" t="e">
        <f t="shared" si="5"/>
        <v>#DIV/0!</v>
      </c>
      <c r="I60" s="151"/>
    </row>
    <row r="61" spans="1:9" ht="12.75">
      <c r="A61" s="303" t="s">
        <v>219</v>
      </c>
      <c r="B61" s="289" t="s">
        <v>304</v>
      </c>
      <c r="C61" s="239">
        <v>0</v>
      </c>
      <c r="D61" s="227">
        <v>0</v>
      </c>
      <c r="E61" s="228">
        <v>0</v>
      </c>
      <c r="F61" s="258">
        <f t="shared" si="3"/>
        <v>0</v>
      </c>
      <c r="G61" s="255" t="e">
        <f t="shared" si="4"/>
        <v>#DIV/0!</v>
      </c>
      <c r="H61" s="23" t="e">
        <f t="shared" si="5"/>
        <v>#DIV/0!</v>
      </c>
      <c r="I61" s="150"/>
    </row>
    <row r="62" spans="1:9" ht="12.75">
      <c r="A62" s="303" t="s">
        <v>221</v>
      </c>
      <c r="B62" s="290" t="s">
        <v>305</v>
      </c>
      <c r="C62" s="162">
        <v>0</v>
      </c>
      <c r="D62" s="198">
        <v>0</v>
      </c>
      <c r="E62" s="199">
        <v>0</v>
      </c>
      <c r="F62" s="258">
        <f t="shared" si="3"/>
        <v>0</v>
      </c>
      <c r="G62" s="255" t="e">
        <f t="shared" si="4"/>
        <v>#DIV/0!</v>
      </c>
      <c r="H62" s="23" t="e">
        <f t="shared" si="5"/>
        <v>#DIV/0!</v>
      </c>
      <c r="I62" s="151"/>
    </row>
    <row r="63" spans="1:9" ht="12.75">
      <c r="A63" s="303" t="s">
        <v>317</v>
      </c>
      <c r="B63" s="289" t="s">
        <v>393</v>
      </c>
      <c r="C63" s="239">
        <v>0</v>
      </c>
      <c r="D63" s="227">
        <v>0</v>
      </c>
      <c r="E63" s="228">
        <v>0</v>
      </c>
      <c r="F63" s="258">
        <f t="shared" si="3"/>
        <v>0</v>
      </c>
      <c r="G63" s="255" t="e">
        <f t="shared" si="4"/>
        <v>#DIV/0!</v>
      </c>
      <c r="H63" s="23" t="e">
        <f t="shared" si="5"/>
        <v>#DIV/0!</v>
      </c>
      <c r="I63" s="150"/>
    </row>
    <row r="64" spans="1:9" ht="12.75">
      <c r="A64" s="303" t="s">
        <v>235</v>
      </c>
      <c r="B64" s="290" t="s">
        <v>315</v>
      </c>
      <c r="C64" s="162">
        <v>0</v>
      </c>
      <c r="D64" s="198">
        <v>0</v>
      </c>
      <c r="E64" s="199">
        <v>0</v>
      </c>
      <c r="F64" s="258">
        <f t="shared" si="3"/>
        <v>0</v>
      </c>
      <c r="G64" s="255" t="e">
        <f t="shared" si="4"/>
        <v>#DIV/0!</v>
      </c>
      <c r="H64" s="23" t="e">
        <f t="shared" si="5"/>
        <v>#DIV/0!</v>
      </c>
      <c r="I64" s="151"/>
    </row>
    <row r="65" spans="1:9" ht="12.75">
      <c r="A65" s="303" t="s">
        <v>237</v>
      </c>
      <c r="B65" s="289" t="s">
        <v>318</v>
      </c>
      <c r="C65" s="239">
        <v>0</v>
      </c>
      <c r="D65" s="227">
        <v>0</v>
      </c>
      <c r="E65" s="228">
        <v>0</v>
      </c>
      <c r="F65" s="258">
        <f t="shared" si="3"/>
        <v>0</v>
      </c>
      <c r="G65" s="255" t="e">
        <f t="shared" si="4"/>
        <v>#DIV/0!</v>
      </c>
      <c r="H65" s="23" t="e">
        <f t="shared" si="5"/>
        <v>#DIV/0!</v>
      </c>
      <c r="I65" s="150"/>
    </row>
    <row r="66" spans="1:9" ht="12.75">
      <c r="A66" s="305"/>
      <c r="B66" s="290"/>
      <c r="C66" s="162">
        <v>0</v>
      </c>
      <c r="D66" s="198">
        <v>0</v>
      </c>
      <c r="E66" s="199">
        <v>0</v>
      </c>
      <c r="F66" s="258">
        <f t="shared" si="3"/>
        <v>0</v>
      </c>
      <c r="G66" s="255" t="e">
        <f t="shared" si="4"/>
        <v>#DIV/0!</v>
      </c>
      <c r="H66" s="23" t="e">
        <f t="shared" si="5"/>
        <v>#DIV/0!</v>
      </c>
      <c r="I66" s="151"/>
    </row>
    <row r="67" spans="1:9" ht="12.75">
      <c r="A67" s="305"/>
      <c r="B67" s="289"/>
      <c r="C67" s="239">
        <v>0</v>
      </c>
      <c r="D67" s="227">
        <v>0</v>
      </c>
      <c r="E67" s="228">
        <v>0</v>
      </c>
      <c r="F67" s="258">
        <f t="shared" si="3"/>
        <v>0</v>
      </c>
      <c r="G67" s="255" t="e">
        <f t="shared" si="4"/>
        <v>#DIV/0!</v>
      </c>
      <c r="H67" s="23" t="e">
        <f t="shared" si="5"/>
        <v>#DIV/0!</v>
      </c>
      <c r="I67" s="150"/>
    </row>
    <row r="68" spans="1:9" ht="13.5" thickBot="1">
      <c r="A68" s="305"/>
      <c r="B68" s="290"/>
      <c r="C68" s="166">
        <v>0</v>
      </c>
      <c r="D68" s="198">
        <v>0</v>
      </c>
      <c r="E68" s="199">
        <v>0</v>
      </c>
      <c r="F68" s="258">
        <f t="shared" si="3"/>
        <v>0</v>
      </c>
      <c r="G68" s="255" t="e">
        <f t="shared" si="4"/>
        <v>#DIV/0!</v>
      </c>
      <c r="H68" s="23" t="e">
        <f t="shared" si="5"/>
        <v>#DIV/0!</v>
      </c>
      <c r="I68" s="151"/>
    </row>
    <row r="69" spans="1:9" ht="17.25" customHeight="1" thickBot="1">
      <c r="A69" s="293"/>
      <c r="B69" s="294" t="s">
        <v>102</v>
      </c>
      <c r="C69" s="224">
        <f aca="true" t="shared" si="6" ref="C69:H69">SUM(C42:C68)</f>
        <v>0</v>
      </c>
      <c r="D69" s="496">
        <f>SUM(D42:E68)</f>
        <v>0</v>
      </c>
      <c r="E69" s="497"/>
      <c r="F69" s="259">
        <f t="shared" si="6"/>
        <v>0</v>
      </c>
      <c r="G69" s="24" t="e">
        <f t="shared" si="6"/>
        <v>#DIV/0!</v>
      </c>
      <c r="H69" s="25" t="e">
        <f t="shared" si="6"/>
        <v>#DIV/0!</v>
      </c>
      <c r="I69" s="136"/>
    </row>
    <row r="70" spans="1:9" ht="14.25" customHeight="1" thickBot="1">
      <c r="A70" s="232"/>
      <c r="B70" s="19"/>
      <c r="C70" s="233"/>
      <c r="D70" s="222"/>
      <c r="E70" s="222"/>
      <c r="F70" s="236"/>
      <c r="G70" s="234"/>
      <c r="H70" s="234"/>
      <c r="I70" s="231"/>
    </row>
    <row r="71" spans="1:9" ht="17.25" customHeight="1" thickBot="1">
      <c r="A71" s="217"/>
      <c r="B71" s="218"/>
      <c r="C71" s="219"/>
      <c r="D71" s="482" t="s">
        <v>346</v>
      </c>
      <c r="E71" s="483"/>
      <c r="F71" s="235"/>
      <c r="G71" s="219"/>
      <c r="H71" s="219"/>
      <c r="I71" s="134"/>
    </row>
    <row r="72" spans="1:9" s="1" customFormat="1" ht="16.5" customHeight="1" thickBot="1">
      <c r="A72" s="15" t="s">
        <v>158</v>
      </c>
      <c r="B72" s="18" t="s">
        <v>60</v>
      </c>
      <c r="C72" s="250" t="s">
        <v>345</v>
      </c>
      <c r="D72" s="245" t="s">
        <v>355</v>
      </c>
      <c r="E72" s="246" t="s">
        <v>100</v>
      </c>
      <c r="F72" s="251" t="s">
        <v>29</v>
      </c>
      <c r="G72" s="260" t="s">
        <v>56</v>
      </c>
      <c r="H72" s="18" t="s">
        <v>145</v>
      </c>
      <c r="I72" s="137" t="s">
        <v>54</v>
      </c>
    </row>
    <row r="73" spans="1:9" ht="12.75">
      <c r="A73" s="306" t="s">
        <v>312</v>
      </c>
      <c r="B73" s="289" t="s">
        <v>61</v>
      </c>
      <c r="C73" s="271">
        <v>0</v>
      </c>
      <c r="D73" s="227">
        <v>0</v>
      </c>
      <c r="E73" s="228">
        <v>0</v>
      </c>
      <c r="F73" s="261">
        <f aca="true" t="shared" si="7" ref="F73:F91">SUM(C73:E73)</f>
        <v>0</v>
      </c>
      <c r="G73" s="255" t="e">
        <f aca="true" t="shared" si="8" ref="G73:G91">$F73/$G$6</f>
        <v>#DIV/0!</v>
      </c>
      <c r="H73" s="23" t="e">
        <f aca="true" t="shared" si="9" ref="H73:H91">$F73/$G$7</f>
        <v>#DIV/0!</v>
      </c>
      <c r="I73" s="154"/>
    </row>
    <row r="74" spans="1:9" ht="12.75">
      <c r="A74" s="306" t="s">
        <v>312</v>
      </c>
      <c r="B74" s="290" t="s">
        <v>62</v>
      </c>
      <c r="C74" s="162">
        <v>0</v>
      </c>
      <c r="D74" s="198">
        <v>0</v>
      </c>
      <c r="E74" s="199">
        <v>0</v>
      </c>
      <c r="F74" s="261">
        <f t="shared" si="7"/>
        <v>0</v>
      </c>
      <c r="G74" s="255" t="e">
        <f t="shared" si="8"/>
        <v>#DIV/0!</v>
      </c>
      <c r="H74" s="23" t="e">
        <f t="shared" si="9"/>
        <v>#DIV/0!</v>
      </c>
      <c r="I74" s="151"/>
    </row>
    <row r="75" spans="1:9" ht="12.75">
      <c r="A75" s="306" t="s">
        <v>227</v>
      </c>
      <c r="B75" s="289" t="s">
        <v>338</v>
      </c>
      <c r="C75" s="239">
        <v>0</v>
      </c>
      <c r="D75" s="227">
        <v>0</v>
      </c>
      <c r="E75" s="228">
        <v>0</v>
      </c>
      <c r="F75" s="261">
        <f t="shared" si="7"/>
        <v>0</v>
      </c>
      <c r="G75" s="255" t="e">
        <f t="shared" si="8"/>
        <v>#DIV/0!</v>
      </c>
      <c r="H75" s="23" t="e">
        <f t="shared" si="9"/>
        <v>#DIV/0!</v>
      </c>
      <c r="I75" s="150"/>
    </row>
    <row r="76" spans="1:9" ht="12.75">
      <c r="A76" s="306" t="s">
        <v>229</v>
      </c>
      <c r="B76" s="290" t="s">
        <v>337</v>
      </c>
      <c r="C76" s="162">
        <v>0</v>
      </c>
      <c r="D76" s="198">
        <v>0</v>
      </c>
      <c r="E76" s="199">
        <v>0</v>
      </c>
      <c r="F76" s="261">
        <f t="shared" si="7"/>
        <v>0</v>
      </c>
      <c r="G76" s="255" t="e">
        <f t="shared" si="8"/>
        <v>#DIV/0!</v>
      </c>
      <c r="H76" s="23" t="e">
        <f t="shared" si="9"/>
        <v>#DIV/0!</v>
      </c>
      <c r="I76" s="151"/>
    </row>
    <row r="77" spans="1:9" ht="12.75">
      <c r="A77" s="306" t="s">
        <v>231</v>
      </c>
      <c r="B77" s="289" t="s">
        <v>313</v>
      </c>
      <c r="C77" s="239">
        <v>0</v>
      </c>
      <c r="D77" s="227">
        <v>0</v>
      </c>
      <c r="E77" s="228">
        <v>0</v>
      </c>
      <c r="F77" s="261">
        <f t="shared" si="7"/>
        <v>0</v>
      </c>
      <c r="G77" s="255" t="e">
        <f t="shared" si="8"/>
        <v>#DIV/0!</v>
      </c>
      <c r="H77" s="23" t="e">
        <f t="shared" si="9"/>
        <v>#DIV/0!</v>
      </c>
      <c r="I77" s="150"/>
    </row>
    <row r="78" spans="1:9" ht="12.75">
      <c r="A78" s="306" t="s">
        <v>330</v>
      </c>
      <c r="B78" s="307" t="s">
        <v>314</v>
      </c>
      <c r="C78" s="162">
        <v>0</v>
      </c>
      <c r="D78" s="198">
        <v>0</v>
      </c>
      <c r="E78" s="199">
        <v>0</v>
      </c>
      <c r="F78" s="261">
        <f t="shared" si="7"/>
        <v>0</v>
      </c>
      <c r="G78" s="255" t="e">
        <f t="shared" si="8"/>
        <v>#DIV/0!</v>
      </c>
      <c r="H78" s="23" t="e">
        <f t="shared" si="9"/>
        <v>#DIV/0!</v>
      </c>
      <c r="I78" s="151"/>
    </row>
    <row r="79" spans="1:9" ht="12.75">
      <c r="A79" s="306" t="s">
        <v>331</v>
      </c>
      <c r="B79" s="289" t="s">
        <v>319</v>
      </c>
      <c r="C79" s="239">
        <v>0</v>
      </c>
      <c r="D79" s="229">
        <v>0</v>
      </c>
      <c r="E79" s="230">
        <v>0</v>
      </c>
      <c r="F79" s="261">
        <f t="shared" si="7"/>
        <v>0</v>
      </c>
      <c r="G79" s="255" t="e">
        <f t="shared" si="8"/>
        <v>#DIV/0!</v>
      </c>
      <c r="H79" s="23" t="e">
        <f t="shared" si="9"/>
        <v>#DIV/0!</v>
      </c>
      <c r="I79" s="150"/>
    </row>
    <row r="80" spans="1:9" ht="12.75">
      <c r="A80" s="306" t="s">
        <v>243</v>
      </c>
      <c r="B80" s="290" t="s">
        <v>320</v>
      </c>
      <c r="C80" s="162">
        <v>0</v>
      </c>
      <c r="D80" s="237">
        <v>0</v>
      </c>
      <c r="E80" s="238">
        <v>0</v>
      </c>
      <c r="F80" s="261">
        <f t="shared" si="7"/>
        <v>0</v>
      </c>
      <c r="G80" s="255" t="e">
        <f t="shared" si="8"/>
        <v>#DIV/0!</v>
      </c>
      <c r="H80" s="23" t="e">
        <f t="shared" si="9"/>
        <v>#DIV/0!</v>
      </c>
      <c r="I80" s="151"/>
    </row>
    <row r="81" spans="1:9" ht="12.75">
      <c r="A81" s="306" t="s">
        <v>245</v>
      </c>
      <c r="B81" s="289" t="s">
        <v>321</v>
      </c>
      <c r="C81" s="239">
        <v>0</v>
      </c>
      <c r="D81" s="229">
        <v>0</v>
      </c>
      <c r="E81" s="230">
        <v>0</v>
      </c>
      <c r="F81" s="261">
        <f t="shared" si="7"/>
        <v>0</v>
      </c>
      <c r="G81" s="255" t="e">
        <f t="shared" si="8"/>
        <v>#DIV/0!</v>
      </c>
      <c r="H81" s="23" t="e">
        <f t="shared" si="9"/>
        <v>#DIV/0!</v>
      </c>
      <c r="I81" s="150"/>
    </row>
    <row r="82" spans="1:9" ht="12.75">
      <c r="A82" s="306" t="s">
        <v>247</v>
      </c>
      <c r="B82" s="290" t="s">
        <v>322</v>
      </c>
      <c r="C82" s="162">
        <v>0</v>
      </c>
      <c r="D82" s="237">
        <v>0</v>
      </c>
      <c r="E82" s="238">
        <v>0</v>
      </c>
      <c r="F82" s="261">
        <f t="shared" si="7"/>
        <v>0</v>
      </c>
      <c r="G82" s="255" t="e">
        <f t="shared" si="8"/>
        <v>#DIV/0!</v>
      </c>
      <c r="H82" s="23" t="e">
        <f t="shared" si="9"/>
        <v>#DIV/0!</v>
      </c>
      <c r="I82" s="151"/>
    </row>
    <row r="83" spans="1:9" ht="12.75">
      <c r="A83" s="306" t="s">
        <v>332</v>
      </c>
      <c r="B83" s="289" t="s">
        <v>323</v>
      </c>
      <c r="C83" s="239">
        <v>0</v>
      </c>
      <c r="D83" s="229">
        <v>0</v>
      </c>
      <c r="E83" s="230">
        <v>0</v>
      </c>
      <c r="F83" s="261">
        <f t="shared" si="7"/>
        <v>0</v>
      </c>
      <c r="G83" s="255" t="e">
        <f t="shared" si="8"/>
        <v>#DIV/0!</v>
      </c>
      <c r="H83" s="23" t="e">
        <f t="shared" si="9"/>
        <v>#DIV/0!</v>
      </c>
      <c r="I83" s="150"/>
    </row>
    <row r="84" spans="1:9" ht="12.75">
      <c r="A84" s="306" t="s">
        <v>249</v>
      </c>
      <c r="B84" s="290" t="s">
        <v>324</v>
      </c>
      <c r="C84" s="162">
        <v>0</v>
      </c>
      <c r="D84" s="237">
        <v>0</v>
      </c>
      <c r="E84" s="238">
        <v>0</v>
      </c>
      <c r="F84" s="261">
        <f t="shared" si="7"/>
        <v>0</v>
      </c>
      <c r="G84" s="255" t="e">
        <f t="shared" si="8"/>
        <v>#DIV/0!</v>
      </c>
      <c r="H84" s="23" t="e">
        <f t="shared" si="9"/>
        <v>#DIV/0!</v>
      </c>
      <c r="I84" s="151"/>
    </row>
    <row r="85" spans="1:9" ht="12.75">
      <c r="A85" s="306" t="s">
        <v>250</v>
      </c>
      <c r="B85" s="289" t="s">
        <v>325</v>
      </c>
      <c r="C85" s="239">
        <v>0</v>
      </c>
      <c r="D85" s="229">
        <v>0</v>
      </c>
      <c r="E85" s="230">
        <v>0</v>
      </c>
      <c r="F85" s="261">
        <f t="shared" si="7"/>
        <v>0</v>
      </c>
      <c r="G85" s="255" t="e">
        <f t="shared" si="8"/>
        <v>#DIV/0!</v>
      </c>
      <c r="H85" s="23" t="e">
        <f t="shared" si="9"/>
        <v>#DIV/0!</v>
      </c>
      <c r="I85" s="150"/>
    </row>
    <row r="86" spans="1:9" ht="12.75">
      <c r="A86" s="306" t="s">
        <v>251</v>
      </c>
      <c r="B86" s="290" t="s">
        <v>326</v>
      </c>
      <c r="C86" s="272">
        <v>0</v>
      </c>
      <c r="D86" s="237">
        <v>0</v>
      </c>
      <c r="E86" s="238">
        <v>0</v>
      </c>
      <c r="F86" s="261">
        <f t="shared" si="7"/>
        <v>0</v>
      </c>
      <c r="G86" s="255" t="e">
        <f t="shared" si="8"/>
        <v>#DIV/0!</v>
      </c>
      <c r="H86" s="23" t="e">
        <f t="shared" si="9"/>
        <v>#DIV/0!</v>
      </c>
      <c r="I86" s="151"/>
    </row>
    <row r="87" spans="1:9" ht="12.75">
      <c r="A87" s="306" t="s">
        <v>253</v>
      </c>
      <c r="B87" s="289" t="s">
        <v>327</v>
      </c>
      <c r="C87" s="239">
        <v>0</v>
      </c>
      <c r="D87" s="229">
        <v>0</v>
      </c>
      <c r="E87" s="230">
        <v>0</v>
      </c>
      <c r="F87" s="261">
        <f t="shared" si="7"/>
        <v>0</v>
      </c>
      <c r="G87" s="255" t="e">
        <f t="shared" si="8"/>
        <v>#DIV/0!</v>
      </c>
      <c r="H87" s="23" t="e">
        <f t="shared" si="9"/>
        <v>#DIV/0!</v>
      </c>
      <c r="I87" s="150"/>
    </row>
    <row r="88" spans="1:9" ht="12.75">
      <c r="A88" s="306" t="s">
        <v>255</v>
      </c>
      <c r="B88" s="290" t="s">
        <v>328</v>
      </c>
      <c r="C88" s="272">
        <v>0</v>
      </c>
      <c r="D88" s="237">
        <v>0</v>
      </c>
      <c r="E88" s="238">
        <v>0</v>
      </c>
      <c r="F88" s="261">
        <f t="shared" si="7"/>
        <v>0</v>
      </c>
      <c r="G88" s="255" t="e">
        <f t="shared" si="8"/>
        <v>#DIV/0!</v>
      </c>
      <c r="H88" s="23" t="e">
        <f t="shared" si="9"/>
        <v>#DIV/0!</v>
      </c>
      <c r="I88" s="151"/>
    </row>
    <row r="89" spans="1:9" ht="12.75">
      <c r="A89" s="306" t="s">
        <v>257</v>
      </c>
      <c r="B89" s="289" t="s">
        <v>329</v>
      </c>
      <c r="C89" s="239">
        <v>0</v>
      </c>
      <c r="D89" s="229">
        <v>0</v>
      </c>
      <c r="E89" s="230">
        <v>0</v>
      </c>
      <c r="F89" s="261">
        <f t="shared" si="7"/>
        <v>0</v>
      </c>
      <c r="G89" s="255" t="e">
        <f t="shared" si="8"/>
        <v>#DIV/0!</v>
      </c>
      <c r="H89" s="23" t="e">
        <f t="shared" si="9"/>
        <v>#DIV/0!</v>
      </c>
      <c r="I89" s="150"/>
    </row>
    <row r="90" spans="1:9" ht="12.75">
      <c r="A90" s="306" t="s">
        <v>333</v>
      </c>
      <c r="B90" s="290" t="s">
        <v>46</v>
      </c>
      <c r="C90" s="272">
        <v>0</v>
      </c>
      <c r="D90" s="237">
        <v>0</v>
      </c>
      <c r="E90" s="238">
        <v>0</v>
      </c>
      <c r="F90" s="261">
        <f t="shared" si="7"/>
        <v>0</v>
      </c>
      <c r="G90" s="255" t="e">
        <f t="shared" si="8"/>
        <v>#DIV/0!</v>
      </c>
      <c r="H90" s="23" t="e">
        <f t="shared" si="9"/>
        <v>#DIV/0!</v>
      </c>
      <c r="I90" s="151"/>
    </row>
    <row r="91" spans="1:9" ht="13.5" thickBot="1">
      <c r="A91" s="306" t="s">
        <v>258</v>
      </c>
      <c r="B91" s="289" t="s">
        <v>45</v>
      </c>
      <c r="C91" s="273">
        <v>0</v>
      </c>
      <c r="D91" s="229">
        <v>0</v>
      </c>
      <c r="E91" s="230">
        <v>0</v>
      </c>
      <c r="F91" s="261">
        <f t="shared" si="7"/>
        <v>0</v>
      </c>
      <c r="G91" s="255" t="e">
        <f t="shared" si="8"/>
        <v>#DIV/0!</v>
      </c>
      <c r="H91" s="23" t="e">
        <f t="shared" si="9"/>
        <v>#DIV/0!</v>
      </c>
      <c r="I91" s="150"/>
    </row>
    <row r="92" spans="1:9" ht="17.25" customHeight="1" thickBot="1">
      <c r="A92" s="293"/>
      <c r="B92" s="294" t="s">
        <v>63</v>
      </c>
      <c r="C92" s="224">
        <f aca="true" t="shared" si="10" ref="C92:H92">SUM(C73:C91)</f>
        <v>0</v>
      </c>
      <c r="D92" s="496">
        <f>SUM(D73:E91)</f>
        <v>0</v>
      </c>
      <c r="E92" s="497"/>
      <c r="F92" s="262">
        <f t="shared" si="10"/>
        <v>0</v>
      </c>
      <c r="G92" s="24" t="e">
        <f t="shared" si="10"/>
        <v>#DIV/0!</v>
      </c>
      <c r="H92" s="25" t="e">
        <f t="shared" si="10"/>
        <v>#DIV/0!</v>
      </c>
      <c r="I92" s="138"/>
    </row>
    <row r="93" spans="1:9" ht="17.25" customHeight="1" thickBot="1">
      <c r="A93" s="232"/>
      <c r="B93" s="19"/>
      <c r="C93" s="20"/>
      <c r="D93" s="20"/>
      <c r="E93" s="20"/>
      <c r="F93" s="20"/>
      <c r="G93" s="20"/>
      <c r="H93" s="20"/>
      <c r="I93" s="134"/>
    </row>
    <row r="94" spans="1:9" ht="17.25" customHeight="1" thickBot="1">
      <c r="A94" s="252" t="s">
        <v>158</v>
      </c>
      <c r="B94" s="274" t="s">
        <v>347</v>
      </c>
      <c r="C94" s="250" t="s">
        <v>345</v>
      </c>
      <c r="D94" s="482" t="s">
        <v>346</v>
      </c>
      <c r="E94" s="483"/>
      <c r="F94" s="139" t="s">
        <v>348</v>
      </c>
      <c r="G94" s="263" t="s">
        <v>56</v>
      </c>
      <c r="H94" s="253" t="s">
        <v>145</v>
      </c>
      <c r="I94" s="254" t="s">
        <v>352</v>
      </c>
    </row>
    <row r="95" spans="1:9" s="3" customFormat="1" ht="29.25" customHeight="1">
      <c r="A95" s="308"/>
      <c r="B95" s="309" t="s">
        <v>349</v>
      </c>
      <c r="C95" s="310">
        <f>C38+C69+C92</f>
        <v>0</v>
      </c>
      <c r="D95" s="486">
        <f>D38+D69+D92</f>
        <v>0</v>
      </c>
      <c r="E95" s="487"/>
      <c r="F95" s="268">
        <f>SUM(C95:E95)</f>
        <v>0</v>
      </c>
      <c r="G95" s="269" t="e">
        <f>SUM(G92+G69+G38)</f>
        <v>#DIV/0!</v>
      </c>
      <c r="H95" s="270" t="e">
        <f>SUM(H92+H69+H38)</f>
        <v>#DIV/0!</v>
      </c>
      <c r="I95" s="278"/>
    </row>
    <row r="96" spans="1:9" s="3" customFormat="1" ht="17.25" customHeight="1">
      <c r="A96" s="308" t="s">
        <v>241</v>
      </c>
      <c r="B96" s="311" t="s">
        <v>131</v>
      </c>
      <c r="C96" s="312">
        <f>I96*C95</f>
        <v>0</v>
      </c>
      <c r="D96" s="488">
        <f>I96*D95</f>
        <v>0</v>
      </c>
      <c r="E96" s="489"/>
      <c r="F96" s="265">
        <f>SUM(C96:E96)</f>
        <v>0</v>
      </c>
      <c r="G96" s="255" t="e">
        <f>F96/G6</f>
        <v>#DIV/0!</v>
      </c>
      <c r="H96" s="23" t="e">
        <f>F96/G7</f>
        <v>#DIV/0!</v>
      </c>
      <c r="I96" s="267">
        <v>0.1</v>
      </c>
    </row>
    <row r="97" spans="1:9" s="3" customFormat="1" ht="17.25" customHeight="1">
      <c r="A97" s="308"/>
      <c r="B97" s="313" t="s">
        <v>350</v>
      </c>
      <c r="C97" s="310">
        <f>C95+C96</f>
        <v>0</v>
      </c>
      <c r="D97" s="490">
        <f>D95+D96</f>
        <v>0</v>
      </c>
      <c r="E97" s="491"/>
      <c r="F97" s="264">
        <f>SUM(C97:E97)</f>
        <v>0</v>
      </c>
      <c r="G97" s="255" t="e">
        <f>$F97/G6</f>
        <v>#DIV/0!</v>
      </c>
      <c r="H97" s="23" t="e">
        <f>F97/G7</f>
        <v>#DIV/0!</v>
      </c>
      <c r="I97" s="279"/>
    </row>
    <row r="98" spans="1:9" s="249" customFormat="1" ht="16.5" customHeight="1" thickBot="1">
      <c r="A98" s="308" t="s">
        <v>259</v>
      </c>
      <c r="B98" s="311" t="s">
        <v>351</v>
      </c>
      <c r="C98" s="312">
        <f>I98*C97</f>
        <v>0</v>
      </c>
      <c r="D98" s="492">
        <f>I98*D97</f>
        <v>0</v>
      </c>
      <c r="E98" s="493"/>
      <c r="F98" s="266">
        <f>SUM(C98:E98)</f>
        <v>0</v>
      </c>
      <c r="G98" s="255" t="e">
        <f>$F98/G6</f>
        <v>#DIV/0!</v>
      </c>
      <c r="H98" s="23" t="e">
        <f>F98/G7</f>
        <v>#DIV/0!</v>
      </c>
      <c r="I98" s="267">
        <v>0.04</v>
      </c>
    </row>
    <row r="99" spans="1:9" ht="17.25" customHeight="1" thickBot="1">
      <c r="A99" s="314"/>
      <c r="B99" s="315" t="s">
        <v>14</v>
      </c>
      <c r="C99" s="316">
        <f>SUM(C97:C98)</f>
        <v>0</v>
      </c>
      <c r="D99" s="484">
        <f>SUM(D98+D97)</f>
        <v>0</v>
      </c>
      <c r="E99" s="485"/>
      <c r="F99" s="26">
        <f>F97+F98</f>
        <v>0</v>
      </c>
      <c r="G99" s="27" t="e">
        <f>SUM(G97+G98)</f>
        <v>#DIV/0!</v>
      </c>
      <c r="H99" s="27" t="e">
        <f>SUM(H97+H98)</f>
        <v>#DIV/0!</v>
      </c>
      <c r="I99" s="139"/>
    </row>
    <row r="102" ht="13.5" thickBot="1"/>
    <row r="103" spans="2:3" ht="15.75">
      <c r="B103" s="28" t="s">
        <v>15</v>
      </c>
      <c r="C103" s="29"/>
    </row>
    <row r="104" spans="2:5" ht="12.75">
      <c r="B104" s="30" t="s">
        <v>16</v>
      </c>
      <c r="C104" s="31" t="s">
        <v>18</v>
      </c>
      <c r="D104" s="32"/>
      <c r="E104" s="44"/>
    </row>
    <row r="105" spans="2:5" ht="12.75">
      <c r="B105" s="32" t="s">
        <v>376</v>
      </c>
      <c r="C105" s="372">
        <v>0.05</v>
      </c>
      <c r="D105" s="32"/>
      <c r="E105" s="44"/>
    </row>
    <row r="106" spans="2:5" ht="12.75">
      <c r="B106" s="32" t="s">
        <v>17</v>
      </c>
      <c r="C106" s="33">
        <v>0.08</v>
      </c>
      <c r="D106" s="38"/>
      <c r="E106" s="41"/>
    </row>
    <row r="107" spans="2:5" ht="12.75">
      <c r="B107" s="32" t="s">
        <v>19</v>
      </c>
      <c r="C107" s="34">
        <v>0.0625</v>
      </c>
      <c r="D107" s="39"/>
      <c r="E107" s="42"/>
    </row>
    <row r="108" spans="2:5" ht="12.75">
      <c r="B108" s="32" t="s">
        <v>20</v>
      </c>
      <c r="C108" s="33">
        <v>0.05</v>
      </c>
      <c r="D108" s="38"/>
      <c r="E108" s="41"/>
    </row>
    <row r="109" spans="2:5" ht="12.75">
      <c r="B109" s="32" t="s">
        <v>21</v>
      </c>
      <c r="C109" s="33">
        <v>0.04</v>
      </c>
      <c r="D109" s="38"/>
      <c r="E109" s="41"/>
    </row>
    <row r="110" spans="2:5" ht="12.75">
      <c r="B110" s="32" t="s">
        <v>22</v>
      </c>
      <c r="C110" s="35">
        <v>0.035</v>
      </c>
      <c r="D110" s="40"/>
      <c r="E110" s="43"/>
    </row>
    <row r="111" spans="2:5" ht="12.75">
      <c r="B111" s="32" t="s">
        <v>23</v>
      </c>
      <c r="C111" s="35">
        <v>0.029</v>
      </c>
      <c r="D111" s="40"/>
      <c r="E111" s="43"/>
    </row>
    <row r="112" spans="2:5" ht="12.75">
      <c r="B112" s="32" t="s">
        <v>24</v>
      </c>
      <c r="C112" s="34">
        <v>0.0275</v>
      </c>
      <c r="D112" s="39"/>
      <c r="E112" s="42"/>
    </row>
    <row r="113" spans="1:9" ht="13.5" thickBot="1">
      <c r="A113" s="2"/>
      <c r="B113" s="36" t="s">
        <v>25</v>
      </c>
      <c r="C113" s="37">
        <v>0.025</v>
      </c>
      <c r="D113" s="40"/>
      <c r="E113" s="43"/>
      <c r="F113" s="2"/>
      <c r="G113" s="2"/>
      <c r="H113" s="2"/>
      <c r="I113" s="2"/>
    </row>
  </sheetData>
  <sheetProtection password="C172" sheet="1" formatCells="0" formatColumns="0" formatRows="0" insertColumns="0" insertRows="0" deleteColumns="0" deleteRows="0"/>
  <mergeCells count="20">
    <mergeCell ref="D98:E98"/>
    <mergeCell ref="D38:E38"/>
    <mergeCell ref="D69:E69"/>
    <mergeCell ref="D92:E92"/>
    <mergeCell ref="A1:I1"/>
    <mergeCell ref="B3:I3"/>
    <mergeCell ref="B5:C5"/>
    <mergeCell ref="G5:H5"/>
    <mergeCell ref="D6:D7"/>
    <mergeCell ref="E6:E7"/>
    <mergeCell ref="F6:F7"/>
    <mergeCell ref="I6:I7"/>
    <mergeCell ref="D9:E9"/>
    <mergeCell ref="D40:E40"/>
    <mergeCell ref="D71:E71"/>
    <mergeCell ref="D99:E99"/>
    <mergeCell ref="D94:E94"/>
    <mergeCell ref="D95:E95"/>
    <mergeCell ref="D96:E96"/>
    <mergeCell ref="D97:E97"/>
  </mergeCells>
  <printOptions horizontalCentered="1"/>
  <pageMargins left="0.3" right="0.3" top="0.75" bottom="0.75" header="0.26" footer="0.3"/>
  <pageSetup fitToHeight="3" fitToWidth="1" horizontalDpi="600" verticalDpi="600" orientation="portrait" paperSize="3" scale="72" r:id="rId1"/>
  <headerFooter>
    <oddFooter>&amp;L&amp;Z&amp;F&amp;R&amp;D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3"/>
  <sheetViews>
    <sheetView workbookViewId="0" topLeftCell="A82">
      <selection activeCell="D94" sqref="D93:E94"/>
    </sheetView>
  </sheetViews>
  <sheetFormatPr defaultColWidth="9.140625" defaultRowHeight="12.75"/>
  <cols>
    <col min="1" max="1" width="23.28125" style="6" customWidth="1"/>
    <col min="2" max="2" width="44.7109375" style="2" customWidth="1"/>
    <col min="3" max="3" width="18.28125" style="2" customWidth="1"/>
    <col min="4" max="5" width="14.7109375" style="9" customWidth="1"/>
    <col min="6" max="6" width="16.421875" style="9" customWidth="1"/>
    <col min="7" max="8" width="11.421875" style="9" customWidth="1"/>
    <col min="9" max="9" width="33.00390625" style="9" customWidth="1"/>
    <col min="10" max="16384" width="9.140625" style="2" customWidth="1"/>
  </cols>
  <sheetData>
    <row r="1" spans="1:9" ht="25.5" customHeight="1">
      <c r="A1" s="506" t="s">
        <v>362</v>
      </c>
      <c r="B1" s="506"/>
      <c r="C1" s="506"/>
      <c r="D1" s="506"/>
      <c r="E1" s="506"/>
      <c r="F1" s="506"/>
      <c r="G1" s="506"/>
      <c r="H1" s="506"/>
      <c r="I1" s="506"/>
    </row>
    <row r="2" spans="1:9" ht="12.75" customHeight="1" thickBot="1">
      <c r="A2" s="317"/>
      <c r="B2" s="317"/>
      <c r="C2" s="317"/>
      <c r="D2" s="317"/>
      <c r="E2" s="317"/>
      <c r="F2" s="317"/>
      <c r="G2" s="317"/>
      <c r="H2" s="317"/>
      <c r="I2" s="317"/>
    </row>
    <row r="3" spans="1:9" s="141" customFormat="1" ht="16.5" thickBot="1">
      <c r="A3" s="318" t="s">
        <v>11</v>
      </c>
      <c r="B3" s="507">
        <f>'Project Submittal Information'!B3:I3</f>
        <v>0</v>
      </c>
      <c r="C3" s="508"/>
      <c r="D3" s="508"/>
      <c r="E3" s="508"/>
      <c r="F3" s="508"/>
      <c r="G3" s="508"/>
      <c r="H3" s="508"/>
      <c r="I3" s="509"/>
    </row>
    <row r="4" spans="1:9" ht="13.5" thickBot="1">
      <c r="A4" s="319"/>
      <c r="B4" s="319"/>
      <c r="C4" s="319"/>
      <c r="D4" s="319"/>
      <c r="E4" s="319"/>
      <c r="F4" s="319"/>
      <c r="G4" s="319"/>
      <c r="H4" s="319"/>
      <c r="I4" s="319"/>
    </row>
    <row r="5" spans="1:9" ht="44.25" customHeight="1" thickBot="1">
      <c r="A5" s="320" t="s">
        <v>132</v>
      </c>
      <c r="B5" s="510" t="s">
        <v>112</v>
      </c>
      <c r="C5" s="511"/>
      <c r="D5" s="320" t="s">
        <v>27</v>
      </c>
      <c r="E5" s="320" t="s">
        <v>28</v>
      </c>
      <c r="F5" s="320" t="s">
        <v>113</v>
      </c>
      <c r="G5" s="512" t="s">
        <v>142</v>
      </c>
      <c r="H5" s="513"/>
      <c r="I5" s="321" t="s">
        <v>13</v>
      </c>
    </row>
    <row r="6" spans="1:9" ht="19.5" customHeight="1">
      <c r="A6" s="295">
        <f>'Project Submittal Information'!A6</f>
        <v>0</v>
      </c>
      <c r="B6" s="296">
        <f>'Project Submittal Information'!B6</f>
        <v>0</v>
      </c>
      <c r="C6" s="297" t="s">
        <v>115</v>
      </c>
      <c r="D6" s="478">
        <f>'Project Submittal Information'!D6:D7</f>
        <v>0</v>
      </c>
      <c r="E6" s="478">
        <f>'Project Submittal Information'!E6:E7</f>
        <v>0</v>
      </c>
      <c r="F6" s="478">
        <f>'Project Submittal Information'!F6:F7</f>
        <v>0</v>
      </c>
      <c r="G6" s="298">
        <f>'Project Submittal Information'!G6</f>
        <v>0</v>
      </c>
      <c r="H6" s="297" t="s">
        <v>107</v>
      </c>
      <c r="I6" s="480">
        <f>'Project Submittal Information'!I6:I7</f>
        <v>0</v>
      </c>
    </row>
    <row r="7" spans="1:9" ht="32.25" customHeight="1" thickBot="1">
      <c r="A7" s="299">
        <f>'Project Submittal Information'!A7</f>
        <v>0</v>
      </c>
      <c r="B7" s="300">
        <f>'Project Submittal Information'!B7</f>
        <v>0</v>
      </c>
      <c r="C7" s="301" t="s">
        <v>114</v>
      </c>
      <c r="D7" s="479"/>
      <c r="E7" s="479"/>
      <c r="F7" s="479"/>
      <c r="G7" s="302">
        <f>'Project Submittal Information'!G7</f>
        <v>0</v>
      </c>
      <c r="H7" s="301" t="s">
        <v>141</v>
      </c>
      <c r="I7" s="481"/>
    </row>
    <row r="8" spans="1:9" ht="13.5" thickBot="1">
      <c r="A8" s="5"/>
      <c r="B8" s="4"/>
      <c r="C8" s="322"/>
      <c r="D8" s="322"/>
      <c r="E8" s="323"/>
      <c r="F8" s="323"/>
      <c r="G8" s="324"/>
      <c r="H8" s="324"/>
      <c r="I8" s="324"/>
    </row>
    <row r="9" spans="1:9" ht="13.5" thickBot="1">
      <c r="A9" s="5"/>
      <c r="B9" s="4"/>
      <c r="C9" s="4"/>
      <c r="D9" s="504" t="s">
        <v>346</v>
      </c>
      <c r="E9" s="505"/>
      <c r="F9" s="324"/>
      <c r="G9" s="325"/>
      <c r="H9" s="325"/>
      <c r="I9" s="324"/>
    </row>
    <row r="10" spans="1:9" s="1" customFormat="1" ht="16.5" customHeight="1" thickBot="1">
      <c r="A10" s="286" t="s">
        <v>158</v>
      </c>
      <c r="B10" s="287" t="s">
        <v>57</v>
      </c>
      <c r="C10" s="326" t="s">
        <v>345</v>
      </c>
      <c r="D10" s="241" t="s">
        <v>353</v>
      </c>
      <c r="E10" s="242" t="s">
        <v>100</v>
      </c>
      <c r="F10" s="328" t="s">
        <v>29</v>
      </c>
      <c r="G10" s="329" t="s">
        <v>56</v>
      </c>
      <c r="H10" s="287" t="s">
        <v>145</v>
      </c>
      <c r="I10" s="132" t="s">
        <v>54</v>
      </c>
    </row>
    <row r="11" spans="1:9" ht="12.75">
      <c r="A11" s="288" t="s">
        <v>262</v>
      </c>
      <c r="B11" s="289" t="s">
        <v>40</v>
      </c>
      <c r="C11" s="310">
        <f>'Planning Fund Estimate'!C11</f>
        <v>0</v>
      </c>
      <c r="D11" s="225">
        <f>'Planning Fund Estimate'!D11</f>
        <v>0</v>
      </c>
      <c r="E11" s="226">
        <f>'Planning Fund Estimate'!E11</f>
        <v>0</v>
      </c>
      <c r="F11" s="206">
        <f aca="true" t="shared" si="0" ref="F11:F35">SUM(C11:E11)</f>
        <v>0</v>
      </c>
      <c r="G11" s="209" t="e">
        <f aca="true" t="shared" si="1" ref="G11:G37">$F11/$G$6</f>
        <v>#DIV/0!</v>
      </c>
      <c r="H11" s="210" t="e">
        <f aca="true" t="shared" si="2" ref="H11:H37">$F11/$G$7</f>
        <v>#DIV/0!</v>
      </c>
      <c r="I11" s="150"/>
    </row>
    <row r="12" spans="1:9" ht="12.75">
      <c r="A12" s="288" t="s">
        <v>263</v>
      </c>
      <c r="B12" s="290" t="s">
        <v>0</v>
      </c>
      <c r="C12" s="366">
        <f>'Planning Fund Estimate'!C12</f>
        <v>0</v>
      </c>
      <c r="D12" s="198">
        <f>'Planning Fund Estimate'!D12</f>
        <v>0</v>
      </c>
      <c r="E12" s="199">
        <f>'Planning Fund Estimate'!E12</f>
        <v>0</v>
      </c>
      <c r="F12" s="206">
        <f t="shared" si="0"/>
        <v>0</v>
      </c>
      <c r="G12" s="211" t="e">
        <f t="shared" si="1"/>
        <v>#DIV/0!</v>
      </c>
      <c r="H12" s="212" t="e">
        <f t="shared" si="2"/>
        <v>#DIV/0!</v>
      </c>
      <c r="I12" s="151"/>
    </row>
    <row r="13" spans="1:9" ht="12.75">
      <c r="A13" s="288" t="s">
        <v>264</v>
      </c>
      <c r="B13" s="289" t="s">
        <v>41</v>
      </c>
      <c r="C13" s="310">
        <f>'Planning Fund Estimate'!C13</f>
        <v>0</v>
      </c>
      <c r="D13" s="227">
        <f>'Planning Fund Estimate'!D13</f>
        <v>0</v>
      </c>
      <c r="E13" s="228">
        <f>'Planning Fund Estimate'!E13</f>
        <v>0</v>
      </c>
      <c r="F13" s="206">
        <f t="shared" si="0"/>
        <v>0</v>
      </c>
      <c r="G13" s="211" t="e">
        <f t="shared" si="1"/>
        <v>#DIV/0!</v>
      </c>
      <c r="H13" s="212" t="e">
        <f t="shared" si="2"/>
        <v>#DIV/0!</v>
      </c>
      <c r="I13" s="150"/>
    </row>
    <row r="14" spans="1:9" ht="12.75">
      <c r="A14" s="288" t="s">
        <v>265</v>
      </c>
      <c r="B14" s="290" t="s">
        <v>1</v>
      </c>
      <c r="C14" s="366">
        <f>'Planning Fund Estimate'!C14</f>
        <v>0</v>
      </c>
      <c r="D14" s="198">
        <f>'Planning Fund Estimate'!D14</f>
        <v>0</v>
      </c>
      <c r="E14" s="199">
        <f>'Planning Fund Estimate'!E14</f>
        <v>0</v>
      </c>
      <c r="F14" s="206">
        <f t="shared" si="0"/>
        <v>0</v>
      </c>
      <c r="G14" s="211" t="e">
        <f t="shared" si="1"/>
        <v>#DIV/0!</v>
      </c>
      <c r="H14" s="212" t="e">
        <f t="shared" si="2"/>
        <v>#DIV/0!</v>
      </c>
      <c r="I14" s="151"/>
    </row>
    <row r="15" spans="1:9" ht="12.75">
      <c r="A15" s="288" t="s">
        <v>266</v>
      </c>
      <c r="B15" s="289" t="s">
        <v>2</v>
      </c>
      <c r="C15" s="310">
        <f>'Planning Fund Estimate'!C15</f>
        <v>0</v>
      </c>
      <c r="D15" s="227">
        <f>'Planning Fund Estimate'!D15</f>
        <v>0</v>
      </c>
      <c r="E15" s="228">
        <f>'Planning Fund Estimate'!E15</f>
        <v>0</v>
      </c>
      <c r="F15" s="206">
        <f t="shared" si="0"/>
        <v>0</v>
      </c>
      <c r="G15" s="211" t="e">
        <f t="shared" si="1"/>
        <v>#DIV/0!</v>
      </c>
      <c r="H15" s="212" t="e">
        <f t="shared" si="2"/>
        <v>#DIV/0!</v>
      </c>
      <c r="I15" s="150"/>
    </row>
    <row r="16" spans="1:9" ht="12.75">
      <c r="A16" s="288" t="s">
        <v>267</v>
      </c>
      <c r="B16" s="290" t="s">
        <v>3</v>
      </c>
      <c r="C16" s="366">
        <f>'Planning Fund Estimate'!C16</f>
        <v>0</v>
      </c>
      <c r="D16" s="198">
        <f>'Planning Fund Estimate'!D16</f>
        <v>0</v>
      </c>
      <c r="E16" s="199">
        <f>'Planning Fund Estimate'!E16</f>
        <v>0</v>
      </c>
      <c r="F16" s="206">
        <f t="shared" si="0"/>
        <v>0</v>
      </c>
      <c r="G16" s="211" t="e">
        <f t="shared" si="1"/>
        <v>#DIV/0!</v>
      </c>
      <c r="H16" s="212" t="e">
        <f t="shared" si="2"/>
        <v>#DIV/0!</v>
      </c>
      <c r="I16" s="151"/>
    </row>
    <row r="17" spans="1:9" ht="12.75">
      <c r="A17" s="288" t="s">
        <v>268</v>
      </c>
      <c r="B17" s="289" t="s">
        <v>42</v>
      </c>
      <c r="C17" s="310">
        <f>'Planning Fund Estimate'!C17</f>
        <v>0</v>
      </c>
      <c r="D17" s="227">
        <f>'Planning Fund Estimate'!D17</f>
        <v>0</v>
      </c>
      <c r="E17" s="228">
        <f>'Planning Fund Estimate'!E17</f>
        <v>0</v>
      </c>
      <c r="F17" s="206">
        <f t="shared" si="0"/>
        <v>0</v>
      </c>
      <c r="G17" s="211" t="e">
        <f t="shared" si="1"/>
        <v>#DIV/0!</v>
      </c>
      <c r="H17" s="212" t="e">
        <f t="shared" si="2"/>
        <v>#DIV/0!</v>
      </c>
      <c r="I17" s="150"/>
    </row>
    <row r="18" spans="1:9" ht="12.75">
      <c r="A18" s="288" t="s">
        <v>269</v>
      </c>
      <c r="B18" s="290" t="s">
        <v>35</v>
      </c>
      <c r="C18" s="366">
        <f>'Planning Fund Estimate'!C18</f>
        <v>0</v>
      </c>
      <c r="D18" s="198">
        <f>'Planning Fund Estimate'!D18</f>
        <v>0</v>
      </c>
      <c r="E18" s="199">
        <f>'Planning Fund Estimate'!E18</f>
        <v>0</v>
      </c>
      <c r="F18" s="206">
        <f t="shared" si="0"/>
        <v>0</v>
      </c>
      <c r="G18" s="211" t="e">
        <f t="shared" si="1"/>
        <v>#DIV/0!</v>
      </c>
      <c r="H18" s="212" t="e">
        <f t="shared" si="2"/>
        <v>#DIV/0!</v>
      </c>
      <c r="I18" s="151"/>
    </row>
    <row r="19" spans="1:9" ht="12.75">
      <c r="A19" s="288" t="s">
        <v>270</v>
      </c>
      <c r="B19" s="289" t="s">
        <v>43</v>
      </c>
      <c r="C19" s="310">
        <f>'Planning Fund Estimate'!C19</f>
        <v>0</v>
      </c>
      <c r="D19" s="227">
        <f>'Planning Fund Estimate'!D19</f>
        <v>0</v>
      </c>
      <c r="E19" s="228">
        <f>'Planning Fund Estimate'!E19</f>
        <v>0</v>
      </c>
      <c r="F19" s="206">
        <f t="shared" si="0"/>
        <v>0</v>
      </c>
      <c r="G19" s="211" t="e">
        <f t="shared" si="1"/>
        <v>#DIV/0!</v>
      </c>
      <c r="H19" s="212" t="e">
        <f t="shared" si="2"/>
        <v>#DIV/0!</v>
      </c>
      <c r="I19" s="150"/>
    </row>
    <row r="20" spans="1:9" ht="12.75">
      <c r="A20" s="288" t="s">
        <v>271</v>
      </c>
      <c r="B20" s="290" t="s">
        <v>4</v>
      </c>
      <c r="C20" s="366">
        <f>'Planning Fund Estimate'!C20</f>
        <v>0</v>
      </c>
      <c r="D20" s="198">
        <f>'Planning Fund Estimate'!D20</f>
        <v>0</v>
      </c>
      <c r="E20" s="199">
        <f>'Planning Fund Estimate'!E20</f>
        <v>0</v>
      </c>
      <c r="F20" s="206">
        <f t="shared" si="0"/>
        <v>0</v>
      </c>
      <c r="G20" s="211" t="e">
        <f t="shared" si="1"/>
        <v>#DIV/0!</v>
      </c>
      <c r="H20" s="212" t="e">
        <f t="shared" si="2"/>
        <v>#DIV/0!</v>
      </c>
      <c r="I20" s="151"/>
    </row>
    <row r="21" spans="1:9" ht="12.75">
      <c r="A21" s="288" t="s">
        <v>272</v>
      </c>
      <c r="B21" s="289" t="s">
        <v>44</v>
      </c>
      <c r="C21" s="310">
        <f>'Planning Fund Estimate'!C21</f>
        <v>0</v>
      </c>
      <c r="D21" s="227">
        <f>'Planning Fund Estimate'!D21</f>
        <v>0</v>
      </c>
      <c r="E21" s="228">
        <f>'Planning Fund Estimate'!E21</f>
        <v>0</v>
      </c>
      <c r="F21" s="206">
        <f t="shared" si="0"/>
        <v>0</v>
      </c>
      <c r="G21" s="211" t="e">
        <f t="shared" si="1"/>
        <v>#DIV/0!</v>
      </c>
      <c r="H21" s="212" t="e">
        <f t="shared" si="2"/>
        <v>#DIV/0!</v>
      </c>
      <c r="I21" s="150"/>
    </row>
    <row r="22" spans="1:9" ht="12.75">
      <c r="A22" s="288" t="s">
        <v>273</v>
      </c>
      <c r="B22" s="290" t="s">
        <v>5</v>
      </c>
      <c r="C22" s="366">
        <f>'Planning Fund Estimate'!C22</f>
        <v>0</v>
      </c>
      <c r="D22" s="198">
        <f>'Planning Fund Estimate'!D22</f>
        <v>0</v>
      </c>
      <c r="E22" s="199">
        <f>'Planning Fund Estimate'!E22</f>
        <v>0</v>
      </c>
      <c r="F22" s="206">
        <f t="shared" si="0"/>
        <v>0</v>
      </c>
      <c r="G22" s="211" t="e">
        <f t="shared" si="1"/>
        <v>#DIV/0!</v>
      </c>
      <c r="H22" s="212" t="e">
        <f t="shared" si="2"/>
        <v>#DIV/0!</v>
      </c>
      <c r="I22" s="151"/>
    </row>
    <row r="23" spans="1:9" ht="12.75">
      <c r="A23" s="288" t="s">
        <v>274</v>
      </c>
      <c r="B23" s="289" t="s">
        <v>6</v>
      </c>
      <c r="C23" s="310">
        <f>'Planning Fund Estimate'!C23</f>
        <v>0</v>
      </c>
      <c r="D23" s="227">
        <f>'Planning Fund Estimate'!D23</f>
        <v>0</v>
      </c>
      <c r="E23" s="228">
        <f>'Planning Fund Estimate'!E23</f>
        <v>0</v>
      </c>
      <c r="F23" s="206">
        <f t="shared" si="0"/>
        <v>0</v>
      </c>
      <c r="G23" s="211" t="e">
        <f t="shared" si="1"/>
        <v>#DIV/0!</v>
      </c>
      <c r="H23" s="212" t="e">
        <f t="shared" si="2"/>
        <v>#DIV/0!</v>
      </c>
      <c r="I23" s="150"/>
    </row>
    <row r="24" spans="1:9" ht="12.75">
      <c r="A24" s="288" t="s">
        <v>275</v>
      </c>
      <c r="B24" s="290" t="s">
        <v>7</v>
      </c>
      <c r="C24" s="366">
        <f>'Planning Fund Estimate'!C24</f>
        <v>0</v>
      </c>
      <c r="D24" s="198">
        <f>'Planning Fund Estimate'!D24</f>
        <v>0</v>
      </c>
      <c r="E24" s="199">
        <f>'Planning Fund Estimate'!E24</f>
        <v>0</v>
      </c>
      <c r="F24" s="206">
        <f t="shared" si="0"/>
        <v>0</v>
      </c>
      <c r="G24" s="211" t="e">
        <f t="shared" si="1"/>
        <v>#DIV/0!</v>
      </c>
      <c r="H24" s="212" t="e">
        <f t="shared" si="2"/>
        <v>#DIV/0!</v>
      </c>
      <c r="I24" s="151"/>
    </row>
    <row r="25" spans="1:9" ht="12.75">
      <c r="A25" s="288" t="s">
        <v>276</v>
      </c>
      <c r="B25" s="289" t="s">
        <v>36</v>
      </c>
      <c r="C25" s="310">
        <f>'Planning Fund Estimate'!C25</f>
        <v>0</v>
      </c>
      <c r="D25" s="227">
        <f>'Planning Fund Estimate'!D25</f>
        <v>0</v>
      </c>
      <c r="E25" s="228">
        <f>'Planning Fund Estimate'!E25</f>
        <v>0</v>
      </c>
      <c r="F25" s="206">
        <f t="shared" si="0"/>
        <v>0</v>
      </c>
      <c r="G25" s="211" t="e">
        <f t="shared" si="1"/>
        <v>#DIV/0!</v>
      </c>
      <c r="H25" s="212" t="e">
        <f t="shared" si="2"/>
        <v>#DIV/0!</v>
      </c>
      <c r="I25" s="150"/>
    </row>
    <row r="26" spans="1:9" ht="12.75">
      <c r="A26" s="288" t="s">
        <v>277</v>
      </c>
      <c r="B26" s="290" t="s">
        <v>47</v>
      </c>
      <c r="C26" s="366">
        <f>'Planning Fund Estimate'!C26</f>
        <v>0</v>
      </c>
      <c r="D26" s="198">
        <f>'Planning Fund Estimate'!D26</f>
        <v>0</v>
      </c>
      <c r="E26" s="199">
        <f>'Planning Fund Estimate'!E26</f>
        <v>0</v>
      </c>
      <c r="F26" s="206">
        <f t="shared" si="0"/>
        <v>0</v>
      </c>
      <c r="G26" s="211" t="e">
        <f t="shared" si="1"/>
        <v>#DIV/0!</v>
      </c>
      <c r="H26" s="212" t="e">
        <f t="shared" si="2"/>
        <v>#DIV/0!</v>
      </c>
      <c r="I26" s="151"/>
    </row>
    <row r="27" spans="1:9" ht="12.75">
      <c r="A27" s="288" t="s">
        <v>278</v>
      </c>
      <c r="B27" s="289" t="s">
        <v>26</v>
      </c>
      <c r="C27" s="310">
        <f>'Planning Fund Estimate'!C27</f>
        <v>0</v>
      </c>
      <c r="D27" s="227">
        <f>'Planning Fund Estimate'!D27</f>
        <v>0</v>
      </c>
      <c r="E27" s="228">
        <f>'Planning Fund Estimate'!E27</f>
        <v>0</v>
      </c>
      <c r="F27" s="206">
        <f t="shared" si="0"/>
        <v>0</v>
      </c>
      <c r="G27" s="211" t="e">
        <f t="shared" si="1"/>
        <v>#DIV/0!</v>
      </c>
      <c r="H27" s="212" t="e">
        <f t="shared" si="2"/>
        <v>#DIV/0!</v>
      </c>
      <c r="I27" s="150"/>
    </row>
    <row r="28" spans="1:9" ht="12.75">
      <c r="A28" s="288" t="s">
        <v>279</v>
      </c>
      <c r="B28" s="290" t="s">
        <v>48</v>
      </c>
      <c r="C28" s="366">
        <f>'Planning Fund Estimate'!C28</f>
        <v>0</v>
      </c>
      <c r="D28" s="198">
        <f>'Planning Fund Estimate'!D28</f>
        <v>0</v>
      </c>
      <c r="E28" s="199">
        <f>'Planning Fund Estimate'!E28</f>
        <v>0</v>
      </c>
      <c r="F28" s="206">
        <f t="shared" si="0"/>
        <v>0</v>
      </c>
      <c r="G28" s="211" t="e">
        <f t="shared" si="1"/>
        <v>#DIV/0!</v>
      </c>
      <c r="H28" s="212" t="e">
        <f t="shared" si="2"/>
        <v>#DIV/0!</v>
      </c>
      <c r="I28" s="151"/>
    </row>
    <row r="29" spans="1:9" ht="12.75">
      <c r="A29" s="288" t="s">
        <v>280</v>
      </c>
      <c r="B29" s="289" t="s">
        <v>49</v>
      </c>
      <c r="C29" s="310">
        <f>'Planning Fund Estimate'!C29</f>
        <v>0</v>
      </c>
      <c r="D29" s="227">
        <f>'Planning Fund Estimate'!D29</f>
        <v>0</v>
      </c>
      <c r="E29" s="228">
        <f>'Planning Fund Estimate'!E29</f>
        <v>0</v>
      </c>
      <c r="F29" s="206">
        <f t="shared" si="0"/>
        <v>0</v>
      </c>
      <c r="G29" s="211" t="e">
        <f t="shared" si="1"/>
        <v>#DIV/0!</v>
      </c>
      <c r="H29" s="212" t="e">
        <f t="shared" si="2"/>
        <v>#DIV/0!</v>
      </c>
      <c r="I29" s="150"/>
    </row>
    <row r="30" spans="1:9" ht="12.75">
      <c r="A30" s="288" t="s">
        <v>281</v>
      </c>
      <c r="B30" s="290" t="s">
        <v>30</v>
      </c>
      <c r="C30" s="366">
        <f>'Planning Fund Estimate'!C30</f>
        <v>0</v>
      </c>
      <c r="D30" s="198">
        <f>'Planning Fund Estimate'!D30</f>
        <v>0</v>
      </c>
      <c r="E30" s="199">
        <f>'Planning Fund Estimate'!E30</f>
        <v>0</v>
      </c>
      <c r="F30" s="206">
        <f t="shared" si="0"/>
        <v>0</v>
      </c>
      <c r="G30" s="211" t="e">
        <f t="shared" si="1"/>
        <v>#DIV/0!</v>
      </c>
      <c r="H30" s="212" t="e">
        <f t="shared" si="2"/>
        <v>#DIV/0!</v>
      </c>
      <c r="I30" s="151"/>
    </row>
    <row r="31" spans="1:9" ht="12.75">
      <c r="A31" s="288" t="s">
        <v>282</v>
      </c>
      <c r="B31" s="289" t="s">
        <v>50</v>
      </c>
      <c r="C31" s="310">
        <f>'Planning Fund Estimate'!C31</f>
        <v>0</v>
      </c>
      <c r="D31" s="227">
        <f>'Planning Fund Estimate'!D31</f>
        <v>0</v>
      </c>
      <c r="E31" s="228">
        <f>'Planning Fund Estimate'!E31</f>
        <v>0</v>
      </c>
      <c r="F31" s="206">
        <f t="shared" si="0"/>
        <v>0</v>
      </c>
      <c r="G31" s="211" t="e">
        <f t="shared" si="1"/>
        <v>#DIV/0!</v>
      </c>
      <c r="H31" s="212" t="e">
        <f t="shared" si="2"/>
        <v>#DIV/0!</v>
      </c>
      <c r="I31" s="150"/>
    </row>
    <row r="32" spans="1:9" ht="12.75">
      <c r="A32" s="288" t="s">
        <v>283</v>
      </c>
      <c r="B32" s="290" t="s">
        <v>51</v>
      </c>
      <c r="C32" s="366">
        <f>'Planning Fund Estimate'!C32</f>
        <v>0</v>
      </c>
      <c r="D32" s="198">
        <f>'Planning Fund Estimate'!D32</f>
        <v>0</v>
      </c>
      <c r="E32" s="199">
        <f>'Planning Fund Estimate'!E32</f>
        <v>0</v>
      </c>
      <c r="F32" s="206">
        <f t="shared" si="0"/>
        <v>0</v>
      </c>
      <c r="G32" s="211" t="e">
        <f t="shared" si="1"/>
        <v>#DIV/0!</v>
      </c>
      <c r="H32" s="212" t="e">
        <f t="shared" si="2"/>
        <v>#DIV/0!</v>
      </c>
      <c r="I32" s="151"/>
    </row>
    <row r="33" spans="1:9" ht="12.75">
      <c r="A33" s="288" t="s">
        <v>284</v>
      </c>
      <c r="B33" s="289" t="s">
        <v>52</v>
      </c>
      <c r="C33" s="310">
        <f>'Planning Fund Estimate'!C33</f>
        <v>0</v>
      </c>
      <c r="D33" s="227">
        <f>'Planning Fund Estimate'!D33</f>
        <v>0</v>
      </c>
      <c r="E33" s="228">
        <f>'Planning Fund Estimate'!E33</f>
        <v>0</v>
      </c>
      <c r="F33" s="206">
        <f t="shared" si="0"/>
        <v>0</v>
      </c>
      <c r="G33" s="211" t="e">
        <f t="shared" si="1"/>
        <v>#DIV/0!</v>
      </c>
      <c r="H33" s="212" t="e">
        <f t="shared" si="2"/>
        <v>#DIV/0!</v>
      </c>
      <c r="I33" s="150"/>
    </row>
    <row r="34" spans="1:9" ht="12.75">
      <c r="A34" s="288" t="s">
        <v>285</v>
      </c>
      <c r="B34" s="290" t="s">
        <v>286</v>
      </c>
      <c r="C34" s="366">
        <f>'Planning Fund Estimate'!C34</f>
        <v>0</v>
      </c>
      <c r="D34" s="198">
        <f>'Planning Fund Estimate'!D34</f>
        <v>0</v>
      </c>
      <c r="E34" s="199">
        <f>'Planning Fund Estimate'!E34</f>
        <v>0</v>
      </c>
      <c r="F34" s="206">
        <f t="shared" si="0"/>
        <v>0</v>
      </c>
      <c r="G34" s="211" t="e">
        <f t="shared" si="1"/>
        <v>#DIV/0!</v>
      </c>
      <c r="H34" s="212" t="e">
        <f t="shared" si="2"/>
        <v>#DIV/0!</v>
      </c>
      <c r="I34" s="151"/>
    </row>
    <row r="35" spans="1:9" ht="12.75">
      <c r="A35" s="288" t="s">
        <v>287</v>
      </c>
      <c r="B35" s="289" t="s">
        <v>53</v>
      </c>
      <c r="C35" s="310">
        <f>'Planning Fund Estimate'!C35</f>
        <v>0</v>
      </c>
      <c r="D35" s="227">
        <f>'Planning Fund Estimate'!D35</f>
        <v>0</v>
      </c>
      <c r="E35" s="228">
        <f>'Planning Fund Estimate'!E35</f>
        <v>0</v>
      </c>
      <c r="F35" s="206">
        <f t="shared" si="0"/>
        <v>0</v>
      </c>
      <c r="G35" s="211" t="e">
        <f t="shared" si="1"/>
        <v>#DIV/0!</v>
      </c>
      <c r="H35" s="212" t="e">
        <f t="shared" si="2"/>
        <v>#DIV/0!</v>
      </c>
      <c r="I35" s="152"/>
    </row>
    <row r="36" spans="1:9" ht="3.75" customHeight="1" thickBot="1">
      <c r="A36" s="291"/>
      <c r="B36" s="292"/>
      <c r="C36" s="327">
        <v>0</v>
      </c>
      <c r="D36" s="200">
        <v>0</v>
      </c>
      <c r="E36" s="200">
        <f>'Planning Fund Estimate'!E36</f>
        <v>0</v>
      </c>
      <c r="F36" s="207"/>
      <c r="G36" s="213" t="e">
        <f t="shared" si="1"/>
        <v>#DIV/0!</v>
      </c>
      <c r="H36" s="214" t="e">
        <f t="shared" si="2"/>
        <v>#DIV/0!</v>
      </c>
      <c r="I36" s="153"/>
    </row>
    <row r="37" spans="1:9" ht="13.5" thickBot="1">
      <c r="A37" s="288" t="s">
        <v>316</v>
      </c>
      <c r="B37" s="290" t="s">
        <v>101</v>
      </c>
      <c r="C37" s="312">
        <f>'Planning Fund Estimate'!C37</f>
        <v>0</v>
      </c>
      <c r="D37" s="198">
        <f>'Planning Fund Estimate'!D37</f>
        <v>0</v>
      </c>
      <c r="E37" s="203">
        <f>'Planning Fund Estimate'!E37</f>
        <v>0</v>
      </c>
      <c r="F37" s="206">
        <f>SUM(C37:E37)</f>
        <v>0</v>
      </c>
      <c r="G37" s="211" t="e">
        <f t="shared" si="1"/>
        <v>#DIV/0!</v>
      </c>
      <c r="H37" s="212" t="e">
        <f t="shared" si="2"/>
        <v>#DIV/0!</v>
      </c>
      <c r="I37" s="149"/>
    </row>
    <row r="38" spans="1:9" ht="17.25" customHeight="1" thickBot="1">
      <c r="A38" s="293"/>
      <c r="B38" s="294" t="s">
        <v>55</v>
      </c>
      <c r="C38" s="142">
        <f>SUM(C11:C37)</f>
        <v>0</v>
      </c>
      <c r="D38" s="494">
        <f>SUM(D11:E37)</f>
        <v>0</v>
      </c>
      <c r="E38" s="495"/>
      <c r="F38" s="208">
        <f>SUM(F11:F37)</f>
        <v>0</v>
      </c>
      <c r="G38" s="215" t="e">
        <f>SUM(G11:G37)</f>
        <v>#DIV/0!</v>
      </c>
      <c r="H38" s="216" t="e">
        <f>SUM(H11:H37)</f>
        <v>#DIV/0!</v>
      </c>
      <c r="I38" s="133"/>
    </row>
    <row r="39" spans="1:8" ht="13.5" thickBot="1">
      <c r="A39" s="5"/>
      <c r="B39" s="4"/>
      <c r="C39" s="322"/>
      <c r="D39" s="21"/>
      <c r="E39" s="22"/>
      <c r="F39" s="220"/>
      <c r="G39" s="221"/>
      <c r="H39" s="221"/>
    </row>
    <row r="40" spans="1:9" ht="17.25" customHeight="1" thickBot="1">
      <c r="A40" s="330"/>
      <c r="B40" s="331"/>
      <c r="C40" s="4"/>
      <c r="D40" s="482" t="s">
        <v>346</v>
      </c>
      <c r="E40" s="483"/>
      <c r="F40" s="219"/>
      <c r="G40" s="219"/>
      <c r="H40" s="219"/>
      <c r="I40" s="134"/>
    </row>
    <row r="41" spans="1:9" s="1" customFormat="1" ht="16.5" customHeight="1" thickBot="1">
      <c r="A41" s="332" t="s">
        <v>158</v>
      </c>
      <c r="B41" s="333" t="s">
        <v>58</v>
      </c>
      <c r="C41" s="334" t="s">
        <v>345</v>
      </c>
      <c r="D41" s="241" t="s">
        <v>354</v>
      </c>
      <c r="E41" s="242" t="s">
        <v>100</v>
      </c>
      <c r="F41" s="335" t="s">
        <v>29</v>
      </c>
      <c r="G41" s="336" t="s">
        <v>56</v>
      </c>
      <c r="H41" s="337" t="s">
        <v>145</v>
      </c>
      <c r="I41" s="135" t="s">
        <v>54</v>
      </c>
    </row>
    <row r="42" spans="1:9" ht="12.75">
      <c r="A42" s="303" t="s">
        <v>191</v>
      </c>
      <c r="B42" s="304" t="s">
        <v>288</v>
      </c>
      <c r="C42" s="310">
        <f>'Planning Fund Estimate'!C42</f>
        <v>0</v>
      </c>
      <c r="D42" s="198">
        <f>'Planning Fund Estimate'!D42</f>
        <v>0</v>
      </c>
      <c r="E42" s="199">
        <f>'Planning Fund Estimate'!E42</f>
        <v>0</v>
      </c>
      <c r="F42" s="258">
        <f aca="true" t="shared" si="3" ref="F42:F68">SUM(C42:E42)</f>
        <v>0</v>
      </c>
      <c r="G42" s="255" t="e">
        <f aca="true" t="shared" si="4" ref="G42:G68">$F42/$G$6</f>
        <v>#DIV/0!</v>
      </c>
      <c r="H42" s="23" t="e">
        <f aca="true" t="shared" si="5" ref="H42:H68">$F42/$G$7</f>
        <v>#DIV/0!</v>
      </c>
      <c r="I42" s="149"/>
    </row>
    <row r="43" spans="1:9" ht="12.75">
      <c r="A43" s="303" t="s">
        <v>293</v>
      </c>
      <c r="B43" s="289" t="s">
        <v>289</v>
      </c>
      <c r="C43" s="312">
        <f>'Planning Fund Estimate'!C43</f>
        <v>0</v>
      </c>
      <c r="D43" s="227">
        <f>'Planning Fund Estimate'!D43</f>
        <v>0</v>
      </c>
      <c r="E43" s="228">
        <f>'Planning Fund Estimate'!E43</f>
        <v>0</v>
      </c>
      <c r="F43" s="258">
        <f t="shared" si="3"/>
        <v>0</v>
      </c>
      <c r="G43" s="255" t="e">
        <f t="shared" si="4"/>
        <v>#DIV/0!</v>
      </c>
      <c r="H43" s="23" t="e">
        <f t="shared" si="5"/>
        <v>#DIV/0!</v>
      </c>
      <c r="I43" s="150"/>
    </row>
    <row r="44" spans="1:9" ht="12.75">
      <c r="A44" s="303" t="s">
        <v>198</v>
      </c>
      <c r="B44" s="290" t="s">
        <v>290</v>
      </c>
      <c r="C44" s="310">
        <f>'Planning Fund Estimate'!C44</f>
        <v>0</v>
      </c>
      <c r="D44" s="198">
        <f>'Planning Fund Estimate'!D44</f>
        <v>0</v>
      </c>
      <c r="E44" s="199">
        <f>'Planning Fund Estimate'!E44</f>
        <v>0</v>
      </c>
      <c r="F44" s="258">
        <f t="shared" si="3"/>
        <v>0</v>
      </c>
      <c r="G44" s="255" t="e">
        <f t="shared" si="4"/>
        <v>#DIV/0!</v>
      </c>
      <c r="H44" s="23" t="e">
        <f t="shared" si="5"/>
        <v>#DIV/0!</v>
      </c>
      <c r="I44" s="151"/>
    </row>
    <row r="45" spans="1:9" ht="12.75">
      <c r="A45" s="303" t="s">
        <v>199</v>
      </c>
      <c r="B45" s="289" t="s">
        <v>291</v>
      </c>
      <c r="C45" s="312">
        <f>'Planning Fund Estimate'!C45</f>
        <v>0</v>
      </c>
      <c r="D45" s="227">
        <f>'Planning Fund Estimate'!D45</f>
        <v>0</v>
      </c>
      <c r="E45" s="228">
        <f>'Planning Fund Estimate'!E45</f>
        <v>0</v>
      </c>
      <c r="F45" s="258">
        <f t="shared" si="3"/>
        <v>0</v>
      </c>
      <c r="G45" s="255" t="e">
        <f t="shared" si="4"/>
        <v>#DIV/0!</v>
      </c>
      <c r="H45" s="23" t="e">
        <f t="shared" si="5"/>
        <v>#DIV/0!</v>
      </c>
      <c r="I45" s="150"/>
    </row>
    <row r="46" spans="1:9" ht="12.75">
      <c r="A46" s="303" t="s">
        <v>201</v>
      </c>
      <c r="B46" s="290" t="s">
        <v>292</v>
      </c>
      <c r="C46" s="310">
        <f>'Planning Fund Estimate'!C46</f>
        <v>0</v>
      </c>
      <c r="D46" s="198">
        <f>'Planning Fund Estimate'!D46</f>
        <v>0</v>
      </c>
      <c r="E46" s="199">
        <f>'Planning Fund Estimate'!E46</f>
        <v>0</v>
      </c>
      <c r="F46" s="258">
        <f t="shared" si="3"/>
        <v>0</v>
      </c>
      <c r="G46" s="255" t="e">
        <f t="shared" si="4"/>
        <v>#DIV/0!</v>
      </c>
      <c r="H46" s="23" t="e">
        <f t="shared" si="5"/>
        <v>#DIV/0!</v>
      </c>
      <c r="I46" s="151"/>
    </row>
    <row r="47" spans="1:9" ht="12.75">
      <c r="A47" s="303" t="s">
        <v>306</v>
      </c>
      <c r="B47" s="289" t="s">
        <v>294</v>
      </c>
      <c r="C47" s="312">
        <f>'Planning Fund Estimate'!C47</f>
        <v>0</v>
      </c>
      <c r="D47" s="227">
        <f>'Planning Fund Estimate'!D47</f>
        <v>0</v>
      </c>
      <c r="E47" s="228">
        <f>'Planning Fund Estimate'!E47</f>
        <v>0</v>
      </c>
      <c r="F47" s="258">
        <f t="shared" si="3"/>
        <v>0</v>
      </c>
      <c r="G47" s="255" t="e">
        <f t="shared" si="4"/>
        <v>#DIV/0!</v>
      </c>
      <c r="H47" s="23" t="e">
        <f t="shared" si="5"/>
        <v>#DIV/0!</v>
      </c>
      <c r="I47" s="150"/>
    </row>
    <row r="48" spans="1:9" ht="12.75">
      <c r="A48" s="303" t="s">
        <v>203</v>
      </c>
      <c r="B48" s="290" t="s">
        <v>295</v>
      </c>
      <c r="C48" s="310">
        <f>'Planning Fund Estimate'!C48</f>
        <v>0</v>
      </c>
      <c r="D48" s="198">
        <f>'Planning Fund Estimate'!D48</f>
        <v>0</v>
      </c>
      <c r="E48" s="199">
        <f>'Planning Fund Estimate'!E48</f>
        <v>0</v>
      </c>
      <c r="F48" s="258">
        <f t="shared" si="3"/>
        <v>0</v>
      </c>
      <c r="G48" s="255" t="e">
        <f t="shared" si="4"/>
        <v>#DIV/0!</v>
      </c>
      <c r="H48" s="23" t="e">
        <f t="shared" si="5"/>
        <v>#DIV/0!</v>
      </c>
      <c r="I48" s="151"/>
    </row>
    <row r="49" spans="1:9" ht="12.75">
      <c r="A49" s="303" t="s">
        <v>205</v>
      </c>
      <c r="B49" s="289" t="s">
        <v>296</v>
      </c>
      <c r="C49" s="312">
        <f>'Planning Fund Estimate'!C49</f>
        <v>0</v>
      </c>
      <c r="D49" s="227">
        <f>'Planning Fund Estimate'!D49</f>
        <v>0</v>
      </c>
      <c r="E49" s="228">
        <f>'Planning Fund Estimate'!E49</f>
        <v>0</v>
      </c>
      <c r="F49" s="258">
        <f t="shared" si="3"/>
        <v>0</v>
      </c>
      <c r="G49" s="255" t="e">
        <f t="shared" si="4"/>
        <v>#DIV/0!</v>
      </c>
      <c r="H49" s="23" t="e">
        <f t="shared" si="5"/>
        <v>#DIV/0!</v>
      </c>
      <c r="I49" s="150"/>
    </row>
    <row r="50" spans="1:9" ht="12.75">
      <c r="A50" s="303" t="s">
        <v>307</v>
      </c>
      <c r="B50" s="290" t="s">
        <v>394</v>
      </c>
      <c r="C50" s="310">
        <f>'Planning Fund Estimate'!C50</f>
        <v>0</v>
      </c>
      <c r="D50" s="198">
        <f>'Planning Fund Estimate'!D50</f>
        <v>0</v>
      </c>
      <c r="E50" s="199">
        <f>'Planning Fund Estimate'!E50</f>
        <v>0</v>
      </c>
      <c r="F50" s="258">
        <f t="shared" si="3"/>
        <v>0</v>
      </c>
      <c r="G50" s="255" t="e">
        <f t="shared" si="4"/>
        <v>#DIV/0!</v>
      </c>
      <c r="H50" s="23" t="e">
        <f t="shared" si="5"/>
        <v>#DIV/0!</v>
      </c>
      <c r="I50" s="151"/>
    </row>
    <row r="51" spans="1:9" ht="12.75">
      <c r="A51" s="303" t="s">
        <v>308</v>
      </c>
      <c r="B51" s="289" t="s">
        <v>297</v>
      </c>
      <c r="C51" s="312">
        <f>'Planning Fund Estimate'!C51</f>
        <v>0</v>
      </c>
      <c r="D51" s="227">
        <f>'Planning Fund Estimate'!D51</f>
        <v>0</v>
      </c>
      <c r="E51" s="228">
        <f>'Planning Fund Estimate'!E51</f>
        <v>0</v>
      </c>
      <c r="F51" s="258">
        <f t="shared" si="3"/>
        <v>0</v>
      </c>
      <c r="G51" s="255" t="e">
        <f t="shared" si="4"/>
        <v>#DIV/0!</v>
      </c>
      <c r="H51" s="23" t="e">
        <f t="shared" si="5"/>
        <v>#DIV/0!</v>
      </c>
      <c r="I51" s="150"/>
    </row>
    <row r="52" spans="1:9" ht="12.75">
      <c r="A52" s="303" t="s">
        <v>207</v>
      </c>
      <c r="B52" s="290" t="s">
        <v>298</v>
      </c>
      <c r="C52" s="310">
        <f>'Planning Fund Estimate'!C52</f>
        <v>0</v>
      </c>
      <c r="D52" s="198">
        <f>'Planning Fund Estimate'!D52</f>
        <v>0</v>
      </c>
      <c r="E52" s="199">
        <f>'Planning Fund Estimate'!E52</f>
        <v>0</v>
      </c>
      <c r="F52" s="258">
        <f t="shared" si="3"/>
        <v>0</v>
      </c>
      <c r="G52" s="255" t="e">
        <f t="shared" si="4"/>
        <v>#DIV/0!</v>
      </c>
      <c r="H52" s="23" t="e">
        <f t="shared" si="5"/>
        <v>#DIV/0!</v>
      </c>
      <c r="I52" s="151"/>
    </row>
    <row r="53" spans="1:9" ht="12.75">
      <c r="A53" s="303" t="s">
        <v>309</v>
      </c>
      <c r="B53" s="289" t="s">
        <v>299</v>
      </c>
      <c r="C53" s="312">
        <f>'Planning Fund Estimate'!C53</f>
        <v>0</v>
      </c>
      <c r="D53" s="227">
        <f>'Planning Fund Estimate'!D53</f>
        <v>0</v>
      </c>
      <c r="E53" s="228">
        <f>'Planning Fund Estimate'!E53</f>
        <v>0</v>
      </c>
      <c r="F53" s="258">
        <f t="shared" si="3"/>
        <v>0</v>
      </c>
      <c r="G53" s="255" t="e">
        <f t="shared" si="4"/>
        <v>#DIV/0!</v>
      </c>
      <c r="H53" s="23" t="e">
        <f t="shared" si="5"/>
        <v>#DIV/0!</v>
      </c>
      <c r="I53" s="150"/>
    </row>
    <row r="54" spans="1:9" ht="12.75">
      <c r="A54" s="303" t="s">
        <v>209</v>
      </c>
      <c r="B54" s="290" t="s">
        <v>300</v>
      </c>
      <c r="C54" s="310">
        <f>'Planning Fund Estimate'!C54</f>
        <v>0</v>
      </c>
      <c r="D54" s="198">
        <f>'Planning Fund Estimate'!D54</f>
        <v>0</v>
      </c>
      <c r="E54" s="199">
        <f>'Planning Fund Estimate'!E54</f>
        <v>0</v>
      </c>
      <c r="F54" s="258">
        <f t="shared" si="3"/>
        <v>0</v>
      </c>
      <c r="G54" s="255" t="e">
        <f t="shared" si="4"/>
        <v>#DIV/0!</v>
      </c>
      <c r="H54" s="23" t="e">
        <f t="shared" si="5"/>
        <v>#DIV/0!</v>
      </c>
      <c r="I54" s="151"/>
    </row>
    <row r="55" spans="1:9" ht="12.75">
      <c r="A55" s="303" t="s">
        <v>310</v>
      </c>
      <c r="B55" s="289" t="s">
        <v>59</v>
      </c>
      <c r="C55" s="312">
        <f>'Planning Fund Estimate'!C55</f>
        <v>0</v>
      </c>
      <c r="D55" s="227">
        <f>'Planning Fund Estimate'!D55</f>
        <v>0</v>
      </c>
      <c r="E55" s="228">
        <f>'Planning Fund Estimate'!E55</f>
        <v>0</v>
      </c>
      <c r="F55" s="258">
        <f t="shared" si="3"/>
        <v>0</v>
      </c>
      <c r="G55" s="255" t="e">
        <f t="shared" si="4"/>
        <v>#DIV/0!</v>
      </c>
      <c r="H55" s="23" t="e">
        <f t="shared" si="5"/>
        <v>#DIV/0!</v>
      </c>
      <c r="I55" s="150"/>
    </row>
    <row r="56" spans="1:9" ht="12.75">
      <c r="A56" s="303" t="s">
        <v>311</v>
      </c>
      <c r="B56" s="290" t="s">
        <v>301</v>
      </c>
      <c r="C56" s="310">
        <f>'Planning Fund Estimate'!C56</f>
        <v>0</v>
      </c>
      <c r="D56" s="198">
        <f>'Planning Fund Estimate'!D56</f>
        <v>0</v>
      </c>
      <c r="E56" s="199">
        <f>'Planning Fund Estimate'!E56</f>
        <v>0</v>
      </c>
      <c r="F56" s="258">
        <f t="shared" si="3"/>
        <v>0</v>
      </c>
      <c r="G56" s="255" t="e">
        <f t="shared" si="4"/>
        <v>#DIV/0!</v>
      </c>
      <c r="H56" s="23" t="e">
        <f t="shared" si="5"/>
        <v>#DIV/0!</v>
      </c>
      <c r="I56" s="151"/>
    </row>
    <row r="57" spans="1:9" ht="12.75">
      <c r="A57" s="303" t="s">
        <v>211</v>
      </c>
      <c r="B57" s="289" t="s">
        <v>10</v>
      </c>
      <c r="C57" s="312">
        <f>'Planning Fund Estimate'!C57</f>
        <v>0</v>
      </c>
      <c r="D57" s="227">
        <f>'Planning Fund Estimate'!D57</f>
        <v>0</v>
      </c>
      <c r="E57" s="228">
        <f>'Planning Fund Estimate'!E57</f>
        <v>0</v>
      </c>
      <c r="F57" s="258">
        <f t="shared" si="3"/>
        <v>0</v>
      </c>
      <c r="G57" s="255" t="e">
        <f t="shared" si="4"/>
        <v>#DIV/0!</v>
      </c>
      <c r="H57" s="23" t="e">
        <f t="shared" si="5"/>
        <v>#DIV/0!</v>
      </c>
      <c r="I57" s="150"/>
    </row>
    <row r="58" spans="1:9" ht="12.75">
      <c r="A58" s="303" t="s">
        <v>213</v>
      </c>
      <c r="B58" s="290" t="s">
        <v>302</v>
      </c>
      <c r="C58" s="310">
        <f>'Planning Fund Estimate'!C58</f>
        <v>0</v>
      </c>
      <c r="D58" s="198">
        <f>'Planning Fund Estimate'!D58</f>
        <v>0</v>
      </c>
      <c r="E58" s="199">
        <f>'Planning Fund Estimate'!E58</f>
        <v>0</v>
      </c>
      <c r="F58" s="258">
        <f t="shared" si="3"/>
        <v>0</v>
      </c>
      <c r="G58" s="255" t="e">
        <f t="shared" si="4"/>
        <v>#DIV/0!</v>
      </c>
      <c r="H58" s="23" t="e">
        <f t="shared" si="5"/>
        <v>#DIV/0!</v>
      </c>
      <c r="I58" s="151"/>
    </row>
    <row r="59" spans="1:9" ht="12.75">
      <c r="A59" s="303" t="s">
        <v>215</v>
      </c>
      <c r="B59" s="289" t="s">
        <v>9</v>
      </c>
      <c r="C59" s="312">
        <f>'Planning Fund Estimate'!C59</f>
        <v>0</v>
      </c>
      <c r="D59" s="227">
        <f>'Planning Fund Estimate'!D59</f>
        <v>0</v>
      </c>
      <c r="E59" s="228">
        <f>'Planning Fund Estimate'!E59</f>
        <v>0</v>
      </c>
      <c r="F59" s="258">
        <f t="shared" si="3"/>
        <v>0</v>
      </c>
      <c r="G59" s="255" t="e">
        <f t="shared" si="4"/>
        <v>#DIV/0!</v>
      </c>
      <c r="H59" s="23" t="e">
        <f t="shared" si="5"/>
        <v>#DIV/0!</v>
      </c>
      <c r="I59" s="150"/>
    </row>
    <row r="60" spans="1:9" ht="12.75">
      <c r="A60" s="303" t="s">
        <v>217</v>
      </c>
      <c r="B60" s="290" t="s">
        <v>303</v>
      </c>
      <c r="C60" s="310">
        <f>'Planning Fund Estimate'!C60</f>
        <v>0</v>
      </c>
      <c r="D60" s="198">
        <f>'Planning Fund Estimate'!D60</f>
        <v>0</v>
      </c>
      <c r="E60" s="199">
        <f>'Planning Fund Estimate'!E60</f>
        <v>0</v>
      </c>
      <c r="F60" s="258">
        <f t="shared" si="3"/>
        <v>0</v>
      </c>
      <c r="G60" s="255" t="e">
        <f t="shared" si="4"/>
        <v>#DIV/0!</v>
      </c>
      <c r="H60" s="23" t="e">
        <f t="shared" si="5"/>
        <v>#DIV/0!</v>
      </c>
      <c r="I60" s="151"/>
    </row>
    <row r="61" spans="1:9" ht="12.75">
      <c r="A61" s="303" t="s">
        <v>219</v>
      </c>
      <c r="B61" s="289" t="s">
        <v>304</v>
      </c>
      <c r="C61" s="312">
        <f>'Planning Fund Estimate'!C61</f>
        <v>0</v>
      </c>
      <c r="D61" s="227">
        <f>'Planning Fund Estimate'!D61</f>
        <v>0</v>
      </c>
      <c r="E61" s="228">
        <f>'Planning Fund Estimate'!E61</f>
        <v>0</v>
      </c>
      <c r="F61" s="258">
        <f t="shared" si="3"/>
        <v>0</v>
      </c>
      <c r="G61" s="255" t="e">
        <f t="shared" si="4"/>
        <v>#DIV/0!</v>
      </c>
      <c r="H61" s="23" t="e">
        <f t="shared" si="5"/>
        <v>#DIV/0!</v>
      </c>
      <c r="I61" s="150"/>
    </row>
    <row r="62" spans="1:9" ht="12.75">
      <c r="A62" s="303" t="s">
        <v>221</v>
      </c>
      <c r="B62" s="290" t="s">
        <v>305</v>
      </c>
      <c r="C62" s="310">
        <f>'Planning Fund Estimate'!C62</f>
        <v>0</v>
      </c>
      <c r="D62" s="198">
        <f>'Planning Fund Estimate'!D62</f>
        <v>0</v>
      </c>
      <c r="E62" s="199">
        <f>'Planning Fund Estimate'!E62</f>
        <v>0</v>
      </c>
      <c r="F62" s="258">
        <f t="shared" si="3"/>
        <v>0</v>
      </c>
      <c r="G62" s="255" t="e">
        <f t="shared" si="4"/>
        <v>#DIV/0!</v>
      </c>
      <c r="H62" s="23" t="e">
        <f t="shared" si="5"/>
        <v>#DIV/0!</v>
      </c>
      <c r="I62" s="151"/>
    </row>
    <row r="63" spans="1:9" ht="12.75">
      <c r="A63" s="303" t="s">
        <v>317</v>
      </c>
      <c r="B63" s="289" t="s">
        <v>393</v>
      </c>
      <c r="C63" s="312">
        <f>'Planning Fund Estimate'!C63</f>
        <v>0</v>
      </c>
      <c r="D63" s="227">
        <f>'Planning Fund Estimate'!D63</f>
        <v>0</v>
      </c>
      <c r="E63" s="228">
        <f>'Planning Fund Estimate'!E63</f>
        <v>0</v>
      </c>
      <c r="F63" s="258">
        <f t="shared" si="3"/>
        <v>0</v>
      </c>
      <c r="G63" s="255" t="e">
        <f t="shared" si="4"/>
        <v>#DIV/0!</v>
      </c>
      <c r="H63" s="23" t="e">
        <f t="shared" si="5"/>
        <v>#DIV/0!</v>
      </c>
      <c r="I63" s="150"/>
    </row>
    <row r="64" spans="1:9" ht="12.75">
      <c r="A64" s="303" t="s">
        <v>235</v>
      </c>
      <c r="B64" s="290" t="s">
        <v>315</v>
      </c>
      <c r="C64" s="310">
        <f>'Planning Fund Estimate'!C64</f>
        <v>0</v>
      </c>
      <c r="D64" s="198">
        <f>'Planning Fund Estimate'!D64</f>
        <v>0</v>
      </c>
      <c r="E64" s="199">
        <f>'Planning Fund Estimate'!E64</f>
        <v>0</v>
      </c>
      <c r="F64" s="258">
        <f t="shared" si="3"/>
        <v>0</v>
      </c>
      <c r="G64" s="255" t="e">
        <f t="shared" si="4"/>
        <v>#DIV/0!</v>
      </c>
      <c r="H64" s="23" t="e">
        <f t="shared" si="5"/>
        <v>#DIV/0!</v>
      </c>
      <c r="I64" s="151"/>
    </row>
    <row r="65" spans="1:9" ht="12.75">
      <c r="A65" s="303" t="s">
        <v>237</v>
      </c>
      <c r="B65" s="289" t="s">
        <v>318</v>
      </c>
      <c r="C65" s="312">
        <f>'Planning Fund Estimate'!C65</f>
        <v>0</v>
      </c>
      <c r="D65" s="227">
        <f>'Planning Fund Estimate'!D65</f>
        <v>0</v>
      </c>
      <c r="E65" s="228">
        <f>'Planning Fund Estimate'!E65</f>
        <v>0</v>
      </c>
      <c r="F65" s="258">
        <f t="shared" si="3"/>
        <v>0</v>
      </c>
      <c r="G65" s="255" t="e">
        <f t="shared" si="4"/>
        <v>#DIV/0!</v>
      </c>
      <c r="H65" s="23" t="e">
        <f t="shared" si="5"/>
        <v>#DIV/0!</v>
      </c>
      <c r="I65" s="150"/>
    </row>
    <row r="66" spans="1:9" ht="12.75">
      <c r="A66" s="305"/>
      <c r="B66" s="290"/>
      <c r="C66" s="310">
        <f>'Planning Fund Estimate'!C66</f>
        <v>0</v>
      </c>
      <c r="D66" s="198">
        <f>'Planning Fund Estimate'!D66</f>
        <v>0</v>
      </c>
      <c r="E66" s="199">
        <f>'Planning Fund Estimate'!E66</f>
        <v>0</v>
      </c>
      <c r="F66" s="258">
        <f t="shared" si="3"/>
        <v>0</v>
      </c>
      <c r="G66" s="255" t="e">
        <f t="shared" si="4"/>
        <v>#DIV/0!</v>
      </c>
      <c r="H66" s="23" t="e">
        <f t="shared" si="5"/>
        <v>#DIV/0!</v>
      </c>
      <c r="I66" s="151"/>
    </row>
    <row r="67" spans="1:9" ht="12.75">
      <c r="A67" s="305"/>
      <c r="B67" s="289"/>
      <c r="C67" s="312">
        <f>'Planning Fund Estimate'!C67</f>
        <v>0</v>
      </c>
      <c r="D67" s="227">
        <f>'Planning Fund Estimate'!D67</f>
        <v>0</v>
      </c>
      <c r="E67" s="228">
        <f>'Planning Fund Estimate'!E67</f>
        <v>0</v>
      </c>
      <c r="F67" s="258">
        <f t="shared" si="3"/>
        <v>0</v>
      </c>
      <c r="G67" s="255" t="e">
        <f t="shared" si="4"/>
        <v>#DIV/0!</v>
      </c>
      <c r="H67" s="23" t="e">
        <f t="shared" si="5"/>
        <v>#DIV/0!</v>
      </c>
      <c r="I67" s="150"/>
    </row>
    <row r="68" spans="1:9" ht="13.5" thickBot="1">
      <c r="A68" s="305"/>
      <c r="B68" s="290"/>
      <c r="C68" s="310">
        <f>'Planning Fund Estimate'!C68</f>
        <v>0</v>
      </c>
      <c r="D68" s="198">
        <f>'Planning Fund Estimate'!D68</f>
        <v>0</v>
      </c>
      <c r="E68" s="199">
        <f>'Planning Fund Estimate'!E68</f>
        <v>0</v>
      </c>
      <c r="F68" s="258">
        <f t="shared" si="3"/>
        <v>0</v>
      </c>
      <c r="G68" s="255" t="e">
        <f t="shared" si="4"/>
        <v>#DIV/0!</v>
      </c>
      <c r="H68" s="23" t="e">
        <f t="shared" si="5"/>
        <v>#DIV/0!</v>
      </c>
      <c r="I68" s="151"/>
    </row>
    <row r="69" spans="1:9" ht="17.25" customHeight="1" thickBot="1">
      <c r="A69" s="293"/>
      <c r="B69" s="294" t="s">
        <v>102</v>
      </c>
      <c r="C69" s="224">
        <f aca="true" t="shared" si="6" ref="C69:H69">SUM(C42:C68)</f>
        <v>0</v>
      </c>
      <c r="D69" s="496">
        <f>SUM(D42:E68)</f>
        <v>0</v>
      </c>
      <c r="E69" s="497"/>
      <c r="F69" s="259">
        <f t="shared" si="6"/>
        <v>0</v>
      </c>
      <c r="G69" s="24" t="e">
        <f t="shared" si="6"/>
        <v>#DIV/0!</v>
      </c>
      <c r="H69" s="25" t="e">
        <f t="shared" si="6"/>
        <v>#DIV/0!</v>
      </c>
      <c r="I69" s="136"/>
    </row>
    <row r="70" spans="1:9" ht="14.25" customHeight="1" thickBot="1">
      <c r="A70" s="338"/>
      <c r="B70" s="339"/>
      <c r="C70" s="233"/>
      <c r="D70" s="222"/>
      <c r="E70" s="222"/>
      <c r="F70" s="236"/>
      <c r="G70" s="234"/>
      <c r="H70" s="234"/>
      <c r="I70" s="231"/>
    </row>
    <row r="71" spans="1:9" ht="17.25" customHeight="1" thickBot="1">
      <c r="A71" s="330"/>
      <c r="B71" s="331"/>
      <c r="C71" s="340"/>
      <c r="D71" s="482" t="s">
        <v>346</v>
      </c>
      <c r="E71" s="483"/>
      <c r="F71" s="347"/>
      <c r="G71" s="219"/>
      <c r="H71" s="219"/>
      <c r="I71" s="134"/>
    </row>
    <row r="72" spans="1:9" s="1" customFormat="1" ht="16.5" customHeight="1" thickBot="1">
      <c r="A72" s="341" t="s">
        <v>158</v>
      </c>
      <c r="B72" s="342" t="s">
        <v>60</v>
      </c>
      <c r="C72" s="343" t="s">
        <v>345</v>
      </c>
      <c r="D72" s="245" t="s">
        <v>355</v>
      </c>
      <c r="E72" s="246" t="s">
        <v>100</v>
      </c>
      <c r="F72" s="348" t="s">
        <v>29</v>
      </c>
      <c r="G72" s="350" t="s">
        <v>56</v>
      </c>
      <c r="H72" s="342" t="s">
        <v>145</v>
      </c>
      <c r="I72" s="137" t="s">
        <v>54</v>
      </c>
    </row>
    <row r="73" spans="1:9" ht="12.75">
      <c r="A73" s="306" t="s">
        <v>312</v>
      </c>
      <c r="B73" s="289" t="s">
        <v>61</v>
      </c>
      <c r="C73" s="310">
        <f>'Planning Fund Estimate'!C73</f>
        <v>0</v>
      </c>
      <c r="D73" s="227">
        <f>'Planning Fund Estimate'!D73</f>
        <v>0</v>
      </c>
      <c r="E73" s="228">
        <f>'Planning Fund Estimate'!E73</f>
        <v>0</v>
      </c>
      <c r="F73" s="261">
        <f aca="true" t="shared" si="7" ref="F73:F91">SUM(C73:E73)</f>
        <v>0</v>
      </c>
      <c r="G73" s="255" t="e">
        <f aca="true" t="shared" si="8" ref="G73:G91">$F73/$G$6</f>
        <v>#DIV/0!</v>
      </c>
      <c r="H73" s="23" t="e">
        <f aca="true" t="shared" si="9" ref="H73:H91">$F73/$G$7</f>
        <v>#DIV/0!</v>
      </c>
      <c r="I73" s="154"/>
    </row>
    <row r="74" spans="1:9" ht="12.75">
      <c r="A74" s="306" t="s">
        <v>312</v>
      </c>
      <c r="B74" s="290" t="s">
        <v>62</v>
      </c>
      <c r="C74" s="312">
        <f>'Planning Fund Estimate'!C74</f>
        <v>0</v>
      </c>
      <c r="D74" s="198">
        <f>'Planning Fund Estimate'!D74</f>
        <v>0</v>
      </c>
      <c r="E74" s="199">
        <f>'Planning Fund Estimate'!E74</f>
        <v>0</v>
      </c>
      <c r="F74" s="261">
        <f t="shared" si="7"/>
        <v>0</v>
      </c>
      <c r="G74" s="255" t="e">
        <f t="shared" si="8"/>
        <v>#DIV/0!</v>
      </c>
      <c r="H74" s="23" t="e">
        <f t="shared" si="9"/>
        <v>#DIV/0!</v>
      </c>
      <c r="I74" s="151"/>
    </row>
    <row r="75" spans="1:9" ht="12.75">
      <c r="A75" s="306" t="s">
        <v>227</v>
      </c>
      <c r="B75" s="289" t="s">
        <v>338</v>
      </c>
      <c r="C75" s="310">
        <f>'Planning Fund Estimate'!C75</f>
        <v>0</v>
      </c>
      <c r="D75" s="227">
        <f>'Planning Fund Estimate'!D75</f>
        <v>0</v>
      </c>
      <c r="E75" s="228">
        <f>'Planning Fund Estimate'!E75</f>
        <v>0</v>
      </c>
      <c r="F75" s="261">
        <f t="shared" si="7"/>
        <v>0</v>
      </c>
      <c r="G75" s="255" t="e">
        <f t="shared" si="8"/>
        <v>#DIV/0!</v>
      </c>
      <c r="H75" s="23" t="e">
        <f t="shared" si="9"/>
        <v>#DIV/0!</v>
      </c>
      <c r="I75" s="150"/>
    </row>
    <row r="76" spans="1:9" ht="12.75">
      <c r="A76" s="306" t="s">
        <v>229</v>
      </c>
      <c r="B76" s="290" t="s">
        <v>337</v>
      </c>
      <c r="C76" s="312">
        <f>'Planning Fund Estimate'!C76</f>
        <v>0</v>
      </c>
      <c r="D76" s="198">
        <f>'Planning Fund Estimate'!D76</f>
        <v>0</v>
      </c>
      <c r="E76" s="199">
        <f>'Planning Fund Estimate'!E76</f>
        <v>0</v>
      </c>
      <c r="F76" s="261">
        <f t="shared" si="7"/>
        <v>0</v>
      </c>
      <c r="G76" s="255" t="e">
        <f t="shared" si="8"/>
        <v>#DIV/0!</v>
      </c>
      <c r="H76" s="23" t="e">
        <f t="shared" si="9"/>
        <v>#DIV/0!</v>
      </c>
      <c r="I76" s="151"/>
    </row>
    <row r="77" spans="1:9" ht="12.75">
      <c r="A77" s="306" t="s">
        <v>231</v>
      </c>
      <c r="B77" s="289" t="s">
        <v>313</v>
      </c>
      <c r="C77" s="310">
        <f>'Planning Fund Estimate'!C77</f>
        <v>0</v>
      </c>
      <c r="D77" s="227">
        <f>'Planning Fund Estimate'!D77</f>
        <v>0</v>
      </c>
      <c r="E77" s="228">
        <f>'Planning Fund Estimate'!E77</f>
        <v>0</v>
      </c>
      <c r="F77" s="261">
        <f t="shared" si="7"/>
        <v>0</v>
      </c>
      <c r="G77" s="255" t="e">
        <f t="shared" si="8"/>
        <v>#DIV/0!</v>
      </c>
      <c r="H77" s="23" t="e">
        <f t="shared" si="9"/>
        <v>#DIV/0!</v>
      </c>
      <c r="I77" s="150"/>
    </row>
    <row r="78" spans="1:9" ht="12.75">
      <c r="A78" s="306" t="s">
        <v>330</v>
      </c>
      <c r="B78" s="307" t="s">
        <v>314</v>
      </c>
      <c r="C78" s="312">
        <f>'Planning Fund Estimate'!C78</f>
        <v>0</v>
      </c>
      <c r="D78" s="198">
        <f>'Planning Fund Estimate'!D78</f>
        <v>0</v>
      </c>
      <c r="E78" s="199">
        <f>'Planning Fund Estimate'!E78</f>
        <v>0</v>
      </c>
      <c r="F78" s="261">
        <f t="shared" si="7"/>
        <v>0</v>
      </c>
      <c r="G78" s="255" t="e">
        <f t="shared" si="8"/>
        <v>#DIV/0!</v>
      </c>
      <c r="H78" s="23" t="e">
        <f t="shared" si="9"/>
        <v>#DIV/0!</v>
      </c>
      <c r="I78" s="151"/>
    </row>
    <row r="79" spans="1:9" ht="12.75">
      <c r="A79" s="306" t="s">
        <v>331</v>
      </c>
      <c r="B79" s="289" t="s">
        <v>319</v>
      </c>
      <c r="C79" s="310">
        <f>'Planning Fund Estimate'!C79</f>
        <v>0</v>
      </c>
      <c r="D79" s="229">
        <f>'Planning Fund Estimate'!D79</f>
        <v>0</v>
      </c>
      <c r="E79" s="230">
        <f>'Planning Fund Estimate'!E79</f>
        <v>0</v>
      </c>
      <c r="F79" s="261">
        <f t="shared" si="7"/>
        <v>0</v>
      </c>
      <c r="G79" s="255" t="e">
        <f t="shared" si="8"/>
        <v>#DIV/0!</v>
      </c>
      <c r="H79" s="23" t="e">
        <f t="shared" si="9"/>
        <v>#DIV/0!</v>
      </c>
      <c r="I79" s="150"/>
    </row>
    <row r="80" spans="1:9" ht="12.75">
      <c r="A80" s="306" t="s">
        <v>243</v>
      </c>
      <c r="B80" s="290" t="s">
        <v>320</v>
      </c>
      <c r="C80" s="312">
        <f>'Planning Fund Estimate'!C80</f>
        <v>0</v>
      </c>
      <c r="D80" s="198">
        <f>'Planning Fund Estimate'!D80</f>
        <v>0</v>
      </c>
      <c r="E80" s="199">
        <f>'Planning Fund Estimate'!E80</f>
        <v>0</v>
      </c>
      <c r="F80" s="261">
        <f t="shared" si="7"/>
        <v>0</v>
      </c>
      <c r="G80" s="255" t="e">
        <f t="shared" si="8"/>
        <v>#DIV/0!</v>
      </c>
      <c r="H80" s="23" t="e">
        <f t="shared" si="9"/>
        <v>#DIV/0!</v>
      </c>
      <c r="I80" s="151"/>
    </row>
    <row r="81" spans="1:9" ht="12.75">
      <c r="A81" s="306" t="s">
        <v>245</v>
      </c>
      <c r="B81" s="289" t="s">
        <v>321</v>
      </c>
      <c r="C81" s="310">
        <f>'Planning Fund Estimate'!C81</f>
        <v>0</v>
      </c>
      <c r="D81" s="229">
        <f>'Planning Fund Estimate'!D81</f>
        <v>0</v>
      </c>
      <c r="E81" s="230">
        <f>'Planning Fund Estimate'!E81</f>
        <v>0</v>
      </c>
      <c r="F81" s="261">
        <f t="shared" si="7"/>
        <v>0</v>
      </c>
      <c r="G81" s="255" t="e">
        <f t="shared" si="8"/>
        <v>#DIV/0!</v>
      </c>
      <c r="H81" s="23" t="e">
        <f t="shared" si="9"/>
        <v>#DIV/0!</v>
      </c>
      <c r="I81" s="150"/>
    </row>
    <row r="82" spans="1:9" ht="12.75">
      <c r="A82" s="306" t="s">
        <v>247</v>
      </c>
      <c r="B82" s="290" t="s">
        <v>322</v>
      </c>
      <c r="C82" s="312">
        <f>'Planning Fund Estimate'!C82</f>
        <v>0</v>
      </c>
      <c r="D82" s="198">
        <f>'Planning Fund Estimate'!D82</f>
        <v>0</v>
      </c>
      <c r="E82" s="199">
        <f>'Planning Fund Estimate'!E82</f>
        <v>0</v>
      </c>
      <c r="F82" s="261">
        <f t="shared" si="7"/>
        <v>0</v>
      </c>
      <c r="G82" s="255" t="e">
        <f t="shared" si="8"/>
        <v>#DIV/0!</v>
      </c>
      <c r="H82" s="23" t="e">
        <f t="shared" si="9"/>
        <v>#DIV/0!</v>
      </c>
      <c r="I82" s="151"/>
    </row>
    <row r="83" spans="1:9" ht="12.75">
      <c r="A83" s="306" t="s">
        <v>332</v>
      </c>
      <c r="B83" s="289" t="s">
        <v>323</v>
      </c>
      <c r="C83" s="310">
        <f>'Planning Fund Estimate'!C83</f>
        <v>0</v>
      </c>
      <c r="D83" s="229">
        <f>'Planning Fund Estimate'!D83</f>
        <v>0</v>
      </c>
      <c r="E83" s="230">
        <f>'Planning Fund Estimate'!E83</f>
        <v>0</v>
      </c>
      <c r="F83" s="261">
        <f t="shared" si="7"/>
        <v>0</v>
      </c>
      <c r="G83" s="255" t="e">
        <f t="shared" si="8"/>
        <v>#DIV/0!</v>
      </c>
      <c r="H83" s="23" t="e">
        <f t="shared" si="9"/>
        <v>#DIV/0!</v>
      </c>
      <c r="I83" s="150"/>
    </row>
    <row r="84" spans="1:9" ht="12.75">
      <c r="A84" s="306" t="s">
        <v>249</v>
      </c>
      <c r="B84" s="290" t="s">
        <v>324</v>
      </c>
      <c r="C84" s="312">
        <f>'Planning Fund Estimate'!C84</f>
        <v>0</v>
      </c>
      <c r="D84" s="237">
        <f>'Planning Fund Estimate'!D84</f>
        <v>0</v>
      </c>
      <c r="E84" s="238">
        <f>'Planning Fund Estimate'!E84</f>
        <v>0</v>
      </c>
      <c r="F84" s="261">
        <f t="shared" si="7"/>
        <v>0</v>
      </c>
      <c r="G84" s="255" t="e">
        <f t="shared" si="8"/>
        <v>#DIV/0!</v>
      </c>
      <c r="H84" s="23" t="e">
        <f t="shared" si="9"/>
        <v>#DIV/0!</v>
      </c>
      <c r="I84" s="151"/>
    </row>
    <row r="85" spans="1:9" ht="12.75">
      <c r="A85" s="306" t="s">
        <v>250</v>
      </c>
      <c r="B85" s="289" t="s">
        <v>325</v>
      </c>
      <c r="C85" s="310">
        <f>'Planning Fund Estimate'!C85</f>
        <v>0</v>
      </c>
      <c r="D85" s="229">
        <f>'Planning Fund Estimate'!D85</f>
        <v>0</v>
      </c>
      <c r="E85" s="230">
        <f>'Planning Fund Estimate'!E85</f>
        <v>0</v>
      </c>
      <c r="F85" s="261">
        <f t="shared" si="7"/>
        <v>0</v>
      </c>
      <c r="G85" s="255" t="e">
        <f t="shared" si="8"/>
        <v>#DIV/0!</v>
      </c>
      <c r="H85" s="23" t="e">
        <f t="shared" si="9"/>
        <v>#DIV/0!</v>
      </c>
      <c r="I85" s="150"/>
    </row>
    <row r="86" spans="1:9" ht="12.75">
      <c r="A86" s="306" t="s">
        <v>251</v>
      </c>
      <c r="B86" s="290" t="s">
        <v>326</v>
      </c>
      <c r="C86" s="312">
        <f>'Planning Fund Estimate'!C86</f>
        <v>0</v>
      </c>
      <c r="D86" s="237">
        <f>'Planning Fund Estimate'!D86</f>
        <v>0</v>
      </c>
      <c r="E86" s="238">
        <f>'Planning Fund Estimate'!E86</f>
        <v>0</v>
      </c>
      <c r="F86" s="261">
        <f t="shared" si="7"/>
        <v>0</v>
      </c>
      <c r="G86" s="255" t="e">
        <f t="shared" si="8"/>
        <v>#DIV/0!</v>
      </c>
      <c r="H86" s="23" t="e">
        <f t="shared" si="9"/>
        <v>#DIV/0!</v>
      </c>
      <c r="I86" s="151"/>
    </row>
    <row r="87" spans="1:9" ht="12.75">
      <c r="A87" s="306" t="s">
        <v>253</v>
      </c>
      <c r="B87" s="289" t="s">
        <v>327</v>
      </c>
      <c r="C87" s="310">
        <f>'Planning Fund Estimate'!C87</f>
        <v>0</v>
      </c>
      <c r="D87" s="229">
        <f>'Planning Fund Estimate'!D87</f>
        <v>0</v>
      </c>
      <c r="E87" s="230">
        <f>'Planning Fund Estimate'!E87</f>
        <v>0</v>
      </c>
      <c r="F87" s="261">
        <f t="shared" si="7"/>
        <v>0</v>
      </c>
      <c r="G87" s="255" t="e">
        <f t="shared" si="8"/>
        <v>#DIV/0!</v>
      </c>
      <c r="H87" s="23" t="e">
        <f t="shared" si="9"/>
        <v>#DIV/0!</v>
      </c>
      <c r="I87" s="150"/>
    </row>
    <row r="88" spans="1:9" ht="12.75">
      <c r="A88" s="306" t="s">
        <v>255</v>
      </c>
      <c r="B88" s="290" t="s">
        <v>328</v>
      </c>
      <c r="C88" s="312">
        <f>'Planning Fund Estimate'!C88</f>
        <v>0</v>
      </c>
      <c r="D88" s="237">
        <f>'Planning Fund Estimate'!D88</f>
        <v>0</v>
      </c>
      <c r="E88" s="238">
        <f>'Planning Fund Estimate'!E88</f>
        <v>0</v>
      </c>
      <c r="F88" s="261">
        <f t="shared" si="7"/>
        <v>0</v>
      </c>
      <c r="G88" s="255" t="e">
        <f t="shared" si="8"/>
        <v>#DIV/0!</v>
      </c>
      <c r="H88" s="23" t="e">
        <f t="shared" si="9"/>
        <v>#DIV/0!</v>
      </c>
      <c r="I88" s="151"/>
    </row>
    <row r="89" spans="1:9" ht="12.75">
      <c r="A89" s="306" t="s">
        <v>257</v>
      </c>
      <c r="B89" s="289" t="s">
        <v>329</v>
      </c>
      <c r="C89" s="310">
        <f>'Planning Fund Estimate'!C89</f>
        <v>0</v>
      </c>
      <c r="D89" s="229">
        <f>'Planning Fund Estimate'!D89</f>
        <v>0</v>
      </c>
      <c r="E89" s="230">
        <f>'Planning Fund Estimate'!E89</f>
        <v>0</v>
      </c>
      <c r="F89" s="261">
        <f t="shared" si="7"/>
        <v>0</v>
      </c>
      <c r="G89" s="255" t="e">
        <f t="shared" si="8"/>
        <v>#DIV/0!</v>
      </c>
      <c r="H89" s="23" t="e">
        <f t="shared" si="9"/>
        <v>#DIV/0!</v>
      </c>
      <c r="I89" s="150"/>
    </row>
    <row r="90" spans="1:9" ht="12.75">
      <c r="A90" s="306" t="s">
        <v>333</v>
      </c>
      <c r="B90" s="290" t="s">
        <v>46</v>
      </c>
      <c r="C90" s="312">
        <f>'Planning Fund Estimate'!C90</f>
        <v>0</v>
      </c>
      <c r="D90" s="237">
        <f>'Planning Fund Estimate'!D90</f>
        <v>0</v>
      </c>
      <c r="E90" s="238">
        <f>'Planning Fund Estimate'!E90</f>
        <v>0</v>
      </c>
      <c r="F90" s="261">
        <f t="shared" si="7"/>
        <v>0</v>
      </c>
      <c r="G90" s="255" t="e">
        <f t="shared" si="8"/>
        <v>#DIV/0!</v>
      </c>
      <c r="H90" s="23" t="e">
        <f t="shared" si="9"/>
        <v>#DIV/0!</v>
      </c>
      <c r="I90" s="151"/>
    </row>
    <row r="91" spans="1:9" ht="13.5" thickBot="1">
      <c r="A91" s="306" t="s">
        <v>258</v>
      </c>
      <c r="B91" s="289" t="s">
        <v>45</v>
      </c>
      <c r="C91" s="310">
        <f>'Planning Fund Estimate'!C91</f>
        <v>0</v>
      </c>
      <c r="D91" s="229">
        <f>'Planning Fund Estimate'!D91</f>
        <v>0</v>
      </c>
      <c r="E91" s="230">
        <f>'Planning Fund Estimate'!E91</f>
        <v>0</v>
      </c>
      <c r="F91" s="261">
        <f t="shared" si="7"/>
        <v>0</v>
      </c>
      <c r="G91" s="255" t="e">
        <f t="shared" si="8"/>
        <v>#DIV/0!</v>
      </c>
      <c r="H91" s="23" t="e">
        <f t="shared" si="9"/>
        <v>#DIV/0!</v>
      </c>
      <c r="I91" s="150"/>
    </row>
    <row r="92" spans="1:9" ht="17.25" customHeight="1" thickBot="1">
      <c r="A92" s="293"/>
      <c r="B92" s="294" t="s">
        <v>63</v>
      </c>
      <c r="C92" s="224">
        <f aca="true" t="shared" si="10" ref="C92:H92">SUM(C73:C91)</f>
        <v>0</v>
      </c>
      <c r="D92" s="496">
        <f>SUM(D73:E91)</f>
        <v>0</v>
      </c>
      <c r="E92" s="497"/>
      <c r="F92" s="262">
        <f t="shared" si="10"/>
        <v>0</v>
      </c>
      <c r="G92" s="24" t="e">
        <f t="shared" si="10"/>
        <v>#DIV/0!</v>
      </c>
      <c r="H92" s="25" t="e">
        <f t="shared" si="10"/>
        <v>#DIV/0!</v>
      </c>
      <c r="I92" s="138"/>
    </row>
    <row r="93" spans="1:9" ht="17.25" customHeight="1" thickBot="1">
      <c r="A93" s="338"/>
      <c r="B93" s="339"/>
      <c r="C93" s="344"/>
      <c r="D93" s="20"/>
      <c r="E93" s="20"/>
      <c r="F93" s="344"/>
      <c r="G93" s="344"/>
      <c r="H93" s="344"/>
      <c r="I93" s="134"/>
    </row>
    <row r="94" spans="1:9" ht="17.25" customHeight="1" thickBot="1">
      <c r="A94" s="345" t="s">
        <v>158</v>
      </c>
      <c r="B94" s="346" t="s">
        <v>347</v>
      </c>
      <c r="C94" s="343" t="s">
        <v>345</v>
      </c>
      <c r="D94" s="504" t="s">
        <v>346</v>
      </c>
      <c r="E94" s="505"/>
      <c r="F94" s="349" t="s">
        <v>348</v>
      </c>
      <c r="G94" s="351" t="s">
        <v>56</v>
      </c>
      <c r="H94" s="352" t="s">
        <v>145</v>
      </c>
      <c r="I94" s="254" t="s">
        <v>352</v>
      </c>
    </row>
    <row r="95" spans="1:9" s="3" customFormat="1" ht="29.25" customHeight="1">
      <c r="A95" s="308"/>
      <c r="B95" s="309" t="s">
        <v>349</v>
      </c>
      <c r="C95" s="310">
        <f>'Planning Fund Estimate'!C95</f>
        <v>0</v>
      </c>
      <c r="D95" s="353"/>
      <c r="E95" s="401">
        <f>D38+D69+D92</f>
        <v>0</v>
      </c>
      <c r="F95" s="268">
        <f>SUM(C95:E95)</f>
        <v>0</v>
      </c>
      <c r="G95" s="269" t="e">
        <f>SUM(G92+G69+G38)</f>
        <v>#DIV/0!</v>
      </c>
      <c r="H95" s="270" t="e">
        <f>SUM(H92+H69+H38)</f>
        <v>#DIV/0!</v>
      </c>
      <c r="I95" s="278"/>
    </row>
    <row r="96" spans="1:9" s="3" customFormat="1" ht="17.25" customHeight="1">
      <c r="A96" s="308" t="s">
        <v>241</v>
      </c>
      <c r="B96" s="311" t="s">
        <v>131</v>
      </c>
      <c r="C96" s="312">
        <f>'Planning Fund Estimate'!C96</f>
        <v>0</v>
      </c>
      <c r="D96" s="354"/>
      <c r="E96" s="375">
        <f>E95*I96</f>
        <v>0</v>
      </c>
      <c r="F96" s="265">
        <f>SUM(C96:E96)</f>
        <v>0</v>
      </c>
      <c r="G96" s="255" t="e">
        <f>F96/G6</f>
        <v>#DIV/0!</v>
      </c>
      <c r="H96" s="23" t="e">
        <f>F96/G7</f>
        <v>#DIV/0!</v>
      </c>
      <c r="I96" s="267">
        <v>0.1</v>
      </c>
    </row>
    <row r="97" spans="1:9" s="3" customFormat="1" ht="17.25" customHeight="1">
      <c r="A97" s="308"/>
      <c r="B97" s="313" t="s">
        <v>350</v>
      </c>
      <c r="C97" s="310">
        <f>'Planning Fund Estimate'!C97</f>
        <v>0</v>
      </c>
      <c r="D97" s="355"/>
      <c r="E97" s="374">
        <f>E95+E96</f>
        <v>0</v>
      </c>
      <c r="F97" s="264">
        <f>SUM(C97:E97)</f>
        <v>0</v>
      </c>
      <c r="G97" s="255" t="e">
        <f>$F97/G6</f>
        <v>#DIV/0!</v>
      </c>
      <c r="H97" s="23" t="e">
        <f>F97/G7</f>
        <v>#DIV/0!</v>
      </c>
      <c r="I97" s="279"/>
    </row>
    <row r="98" spans="1:9" s="249" customFormat="1" ht="16.5" customHeight="1" thickBot="1">
      <c r="A98" s="308" t="s">
        <v>259</v>
      </c>
      <c r="B98" s="311" t="s">
        <v>351</v>
      </c>
      <c r="C98" s="312">
        <f>'Planning Fund Estimate'!C98</f>
        <v>0</v>
      </c>
      <c r="D98" s="356"/>
      <c r="E98" s="373">
        <f>E97*I98</f>
        <v>0</v>
      </c>
      <c r="F98" s="266">
        <f>SUM(C98:E98)</f>
        <v>0</v>
      </c>
      <c r="G98" s="255" t="e">
        <f>$F98/G6</f>
        <v>#DIV/0!</v>
      </c>
      <c r="H98" s="23" t="e">
        <f>F98/G7</f>
        <v>#DIV/0!</v>
      </c>
      <c r="I98" s="267">
        <f>'Planning Fund Estimate'!I98</f>
        <v>0.04</v>
      </c>
    </row>
    <row r="99" spans="1:9" ht="17.25" customHeight="1" thickBot="1">
      <c r="A99" s="314"/>
      <c r="B99" s="315" t="s">
        <v>14</v>
      </c>
      <c r="C99" s="316">
        <f>SUM(C97:C98)</f>
        <v>0</v>
      </c>
      <c r="D99" s="484">
        <f>SUM(E98+E97)</f>
        <v>0</v>
      </c>
      <c r="E99" s="485"/>
      <c r="F99" s="26">
        <f>F97+F98</f>
        <v>0</v>
      </c>
      <c r="G99" s="27" t="e">
        <f>SUM(G97+G98)</f>
        <v>#DIV/0!</v>
      </c>
      <c r="H99" s="27" t="e">
        <f>SUM(H97+H98)</f>
        <v>#DIV/0!</v>
      </c>
      <c r="I99" s="139"/>
    </row>
    <row r="102" ht="13.5" thickBot="1"/>
    <row r="103" spans="2:3" ht="15.75">
      <c r="B103" s="28" t="s">
        <v>15</v>
      </c>
      <c r="C103" s="29"/>
    </row>
    <row r="104" spans="2:5" ht="12.75">
      <c r="B104" s="30" t="s">
        <v>16</v>
      </c>
      <c r="C104" s="31" t="s">
        <v>18</v>
      </c>
      <c r="D104" s="32"/>
      <c r="E104" s="44"/>
    </row>
    <row r="105" spans="2:5" ht="12.75">
      <c r="B105" s="32" t="s">
        <v>376</v>
      </c>
      <c r="C105" s="372">
        <v>0.05</v>
      </c>
      <c r="D105" s="32"/>
      <c r="E105" s="44"/>
    </row>
    <row r="106" spans="2:5" ht="12.75">
      <c r="B106" s="32" t="s">
        <v>17</v>
      </c>
      <c r="C106" s="33">
        <v>0.08</v>
      </c>
      <c r="D106" s="38"/>
      <c r="E106" s="41"/>
    </row>
    <row r="107" spans="2:5" ht="12.75">
      <c r="B107" s="32" t="s">
        <v>19</v>
      </c>
      <c r="C107" s="34">
        <v>0.0625</v>
      </c>
      <c r="D107" s="39"/>
      <c r="E107" s="42"/>
    </row>
    <row r="108" spans="2:5" ht="12.75">
      <c r="B108" s="32" t="s">
        <v>20</v>
      </c>
      <c r="C108" s="33">
        <v>0.05</v>
      </c>
      <c r="D108" s="38"/>
      <c r="E108" s="41"/>
    </row>
    <row r="109" spans="2:5" ht="12.75">
      <c r="B109" s="32" t="s">
        <v>21</v>
      </c>
      <c r="C109" s="33">
        <v>0.04</v>
      </c>
      <c r="D109" s="38"/>
      <c r="E109" s="41"/>
    </row>
    <row r="110" spans="2:5" ht="12.75">
      <c r="B110" s="32" t="s">
        <v>22</v>
      </c>
      <c r="C110" s="35">
        <v>0.035</v>
      </c>
      <c r="D110" s="40"/>
      <c r="E110" s="43"/>
    </row>
    <row r="111" spans="2:5" ht="12.75">
      <c r="B111" s="32" t="s">
        <v>23</v>
      </c>
      <c r="C111" s="35">
        <v>0.029</v>
      </c>
      <c r="D111" s="40"/>
      <c r="E111" s="43"/>
    </row>
    <row r="112" spans="2:5" ht="12.75">
      <c r="B112" s="32" t="s">
        <v>24</v>
      </c>
      <c r="C112" s="34">
        <v>0.0275</v>
      </c>
      <c r="D112" s="39"/>
      <c r="E112" s="42"/>
    </row>
    <row r="113" spans="1:9" ht="13.5" thickBot="1">
      <c r="A113" s="2"/>
      <c r="B113" s="36" t="s">
        <v>25</v>
      </c>
      <c r="C113" s="37">
        <v>0.025</v>
      </c>
      <c r="D113" s="40"/>
      <c r="E113" s="43"/>
      <c r="F113" s="2"/>
      <c r="G113" s="2"/>
      <c r="H113" s="2"/>
      <c r="I113" s="2"/>
    </row>
  </sheetData>
  <sheetProtection password="C172" sheet="1" formatCells="0" formatColumns="0" formatRows="0"/>
  <mergeCells count="16">
    <mergeCell ref="A1:I1"/>
    <mergeCell ref="B3:I3"/>
    <mergeCell ref="B5:C5"/>
    <mergeCell ref="G5:H5"/>
    <mergeCell ref="D6:D7"/>
    <mergeCell ref="E6:E7"/>
    <mergeCell ref="F6:F7"/>
    <mergeCell ref="I6:I7"/>
    <mergeCell ref="D94:E94"/>
    <mergeCell ref="D99:E99"/>
    <mergeCell ref="D9:E9"/>
    <mergeCell ref="D38:E38"/>
    <mergeCell ref="D40:E40"/>
    <mergeCell ref="D69:E69"/>
    <mergeCell ref="D71:E71"/>
    <mergeCell ref="D92:E92"/>
  </mergeCells>
  <printOptions horizontalCentered="1"/>
  <pageMargins left="0.3" right="0.3" top="0.75" bottom="0.75" header="0.26" footer="0.3"/>
  <pageSetup fitToHeight="3" fitToWidth="1" horizontalDpi="600" verticalDpi="600" orientation="portrait" paperSize="3" scale="72" r:id="rId1"/>
  <headerFooter>
    <oddFooter>&amp;L&amp;Z&amp;F&amp;R&amp;D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7"/>
  <sheetViews>
    <sheetView zoomScalePageLayoutView="0" workbookViewId="0" topLeftCell="A52">
      <selection activeCell="G66" sqref="G66:G67"/>
    </sheetView>
  </sheetViews>
  <sheetFormatPr defaultColWidth="9.140625" defaultRowHeight="12.75"/>
  <cols>
    <col min="5" max="5" width="12.140625" style="0" bestFit="1" customWidth="1"/>
    <col min="7" max="7" width="57.8515625" style="0" bestFit="1" customWidth="1"/>
    <col min="8" max="8" width="5.7109375" style="0" bestFit="1" customWidth="1"/>
    <col min="9" max="9" width="15.140625" style="0" bestFit="1" customWidth="1"/>
    <col min="10" max="10" width="9.140625" style="0" customWidth="1"/>
    <col min="11" max="11" width="10.8515625" style="0" customWidth="1"/>
    <col min="12" max="12" width="5.00390625" style="0" customWidth="1"/>
    <col min="13" max="13" width="7.8515625" style="0" bestFit="1" customWidth="1"/>
    <col min="14" max="14" width="8.140625" style="0" bestFit="1" customWidth="1"/>
    <col min="15" max="15" width="8.8515625" style="0" bestFit="1" customWidth="1"/>
    <col min="16" max="16" width="11.140625" style="0" bestFit="1" customWidth="1"/>
    <col min="17" max="17" width="5.140625" style="187" customWidth="1"/>
    <col min="18" max="19" width="15.140625" style="0" customWidth="1"/>
    <col min="20" max="20" width="5.00390625" style="0" customWidth="1"/>
    <col min="21" max="21" width="17.7109375" style="189" customWidth="1"/>
    <col min="22" max="22" width="5.140625" style="187" customWidth="1"/>
  </cols>
  <sheetData>
    <row r="1" ht="15.75">
      <c r="A1" s="280" t="s">
        <v>359</v>
      </c>
    </row>
    <row r="2" spans="1:22" s="284" customFormat="1" ht="21">
      <c r="A2" s="281" t="s">
        <v>150</v>
      </c>
      <c r="B2" s="282" t="s">
        <v>151</v>
      </c>
      <c r="C2" s="282" t="s">
        <v>152</v>
      </c>
      <c r="D2" s="282" t="s">
        <v>153</v>
      </c>
      <c r="E2" s="282" t="s">
        <v>154</v>
      </c>
      <c r="F2" s="282" t="s">
        <v>155</v>
      </c>
      <c r="G2" s="282" t="s">
        <v>156</v>
      </c>
      <c r="H2" s="282" t="s">
        <v>157</v>
      </c>
      <c r="I2" s="282" t="s">
        <v>158</v>
      </c>
      <c r="J2" s="282" t="s">
        <v>159</v>
      </c>
      <c r="K2" s="282" t="s">
        <v>160</v>
      </c>
      <c r="L2" s="282" t="s">
        <v>161</v>
      </c>
      <c r="M2" s="282" t="s">
        <v>162</v>
      </c>
      <c r="N2" s="282" t="s">
        <v>163</v>
      </c>
      <c r="O2" s="282" t="s">
        <v>164</v>
      </c>
      <c r="P2" s="283" t="s">
        <v>165</v>
      </c>
      <c r="Q2" s="195"/>
      <c r="R2" s="514" t="s">
        <v>260</v>
      </c>
      <c r="S2" s="515"/>
      <c r="T2" s="515"/>
      <c r="U2" s="516"/>
      <c r="V2" s="195"/>
    </row>
    <row r="3" spans="1:21" ht="21">
      <c r="A3" s="275">
        <v>1</v>
      </c>
      <c r="B3" s="275"/>
      <c r="C3" s="275">
        <v>49</v>
      </c>
      <c r="D3" s="275"/>
      <c r="E3" s="275"/>
      <c r="F3" s="275">
        <v>0</v>
      </c>
      <c r="G3" s="275" t="s">
        <v>342</v>
      </c>
      <c r="H3" s="275"/>
      <c r="I3" s="275" t="s">
        <v>343</v>
      </c>
      <c r="J3" s="275"/>
      <c r="K3" s="275"/>
      <c r="L3" s="275"/>
      <c r="M3" s="275">
        <v>1</v>
      </c>
      <c r="N3" s="276">
        <f>U3</f>
        <v>0</v>
      </c>
      <c r="O3" s="276">
        <f>U3</f>
        <v>0</v>
      </c>
      <c r="P3" s="277">
        <f>U3</f>
        <v>0</v>
      </c>
      <c r="R3" s="185" t="str">
        <f>I3</f>
        <v>01-000-000 00 00 </v>
      </c>
      <c r="S3" s="185" t="str">
        <f>RIGHT(R4,8)</f>
        <v>01 00 00</v>
      </c>
      <c r="T3" s="196"/>
      <c r="U3" s="191">
        <f>'Planning Fund Estimate'!C11</f>
        <v>0</v>
      </c>
    </row>
    <row r="4" spans="1:22" s="188" customFormat="1" ht="12.75">
      <c r="A4" s="275">
        <v>2</v>
      </c>
      <c r="B4" s="275"/>
      <c r="C4" s="275">
        <v>50</v>
      </c>
      <c r="D4" s="275"/>
      <c r="E4" s="275"/>
      <c r="F4" s="275">
        <v>0</v>
      </c>
      <c r="G4" s="275" t="s">
        <v>166</v>
      </c>
      <c r="H4" s="275"/>
      <c r="I4" s="275" t="str">
        <f>'Planning Fund Estimate'!A12</f>
        <v>01-001-001 00 00</v>
      </c>
      <c r="J4" s="275"/>
      <c r="K4" s="275"/>
      <c r="L4" s="275"/>
      <c r="M4" s="275">
        <v>1</v>
      </c>
      <c r="N4" s="276">
        <f aca="true" t="shared" si="0" ref="N4:N12">U4</f>
        <v>0</v>
      </c>
      <c r="O4" s="276">
        <f aca="true" t="shared" si="1" ref="O4:O12">U4</f>
        <v>0</v>
      </c>
      <c r="P4" s="277">
        <f aca="true" t="shared" si="2" ref="P4:P12">U4</f>
        <v>0</v>
      </c>
      <c r="Q4" s="187"/>
      <c r="R4" s="185" t="str">
        <f aca="true" t="shared" si="3" ref="R4:R12">I4</f>
        <v>01-001-001 00 00</v>
      </c>
      <c r="S4" s="185" t="str">
        <f aca="true" t="shared" si="4" ref="S4:S12">RIGHT(R4,8)</f>
        <v>01 00 00</v>
      </c>
      <c r="U4" s="191">
        <f>'Planning Fund Estimate'!C12</f>
        <v>0</v>
      </c>
      <c r="V4" s="187"/>
    </row>
    <row r="5" spans="1:22" s="188" customFormat="1" ht="12.75">
      <c r="A5" s="275">
        <v>3</v>
      </c>
      <c r="B5" s="275"/>
      <c r="C5" s="275">
        <v>52</v>
      </c>
      <c r="D5" s="275"/>
      <c r="E5" s="275"/>
      <c r="F5" s="275">
        <v>0</v>
      </c>
      <c r="G5" s="275" t="s">
        <v>167</v>
      </c>
      <c r="H5" s="275"/>
      <c r="I5" s="275" t="str">
        <f>'Planning Fund Estimate'!A13</f>
        <v>01-002-002 00 00</v>
      </c>
      <c r="J5" s="275"/>
      <c r="K5" s="275"/>
      <c r="L5" s="275"/>
      <c r="M5" s="275">
        <v>1</v>
      </c>
      <c r="N5" s="276">
        <f t="shared" si="0"/>
        <v>0</v>
      </c>
      <c r="O5" s="276">
        <f t="shared" si="1"/>
        <v>0</v>
      </c>
      <c r="P5" s="277">
        <f t="shared" si="2"/>
        <v>0</v>
      </c>
      <c r="Q5" s="187"/>
      <c r="R5" s="185" t="str">
        <f t="shared" si="3"/>
        <v>01-002-002 00 00</v>
      </c>
      <c r="S5" s="185" t="str">
        <f t="shared" si="4"/>
        <v>02 00 00</v>
      </c>
      <c r="U5" s="191">
        <f>'Planning Fund Estimate'!C13</f>
        <v>0</v>
      </c>
      <c r="V5" s="187"/>
    </row>
    <row r="6" spans="1:22" s="188" customFormat="1" ht="12.75">
      <c r="A6" s="275">
        <v>4</v>
      </c>
      <c r="B6" s="275"/>
      <c r="C6" s="275">
        <v>41</v>
      </c>
      <c r="D6" s="275"/>
      <c r="E6" s="275"/>
      <c r="F6" s="275">
        <v>0</v>
      </c>
      <c r="G6" s="275" t="s">
        <v>168</v>
      </c>
      <c r="H6" s="275"/>
      <c r="I6" s="275" t="str">
        <f>'Planning Fund Estimate'!A14</f>
        <v>01-003-003 00 00</v>
      </c>
      <c r="J6" s="275"/>
      <c r="K6" s="275"/>
      <c r="L6" s="275"/>
      <c r="M6" s="275">
        <v>1</v>
      </c>
      <c r="N6" s="276">
        <f t="shared" si="0"/>
        <v>0</v>
      </c>
      <c r="O6" s="276">
        <f t="shared" si="1"/>
        <v>0</v>
      </c>
      <c r="P6" s="277">
        <f t="shared" si="2"/>
        <v>0</v>
      </c>
      <c r="Q6" s="187"/>
      <c r="R6" s="185" t="str">
        <f t="shared" si="3"/>
        <v>01-003-003 00 00</v>
      </c>
      <c r="S6" s="185" t="str">
        <f t="shared" si="4"/>
        <v>03 00 00</v>
      </c>
      <c r="U6" s="191">
        <f>'Planning Fund Estimate'!C14</f>
        <v>0</v>
      </c>
      <c r="V6" s="187"/>
    </row>
    <row r="7" spans="1:22" s="188" customFormat="1" ht="12.75">
      <c r="A7" s="275">
        <v>5</v>
      </c>
      <c r="B7" s="275"/>
      <c r="C7" s="275">
        <v>58</v>
      </c>
      <c r="D7" s="275"/>
      <c r="E7" s="275"/>
      <c r="F7" s="275">
        <v>0</v>
      </c>
      <c r="G7" s="275" t="s">
        <v>169</v>
      </c>
      <c r="H7" s="275"/>
      <c r="I7" s="275" t="str">
        <f>'Planning Fund Estimate'!A15</f>
        <v>01-004-004 00 00</v>
      </c>
      <c r="J7" s="275"/>
      <c r="K7" s="275"/>
      <c r="L7" s="275"/>
      <c r="M7" s="275">
        <v>1</v>
      </c>
      <c r="N7" s="276">
        <f t="shared" si="0"/>
        <v>0</v>
      </c>
      <c r="O7" s="276">
        <f t="shared" si="1"/>
        <v>0</v>
      </c>
      <c r="P7" s="277">
        <f t="shared" si="2"/>
        <v>0</v>
      </c>
      <c r="Q7" s="187"/>
      <c r="R7" s="185" t="str">
        <f t="shared" si="3"/>
        <v>01-004-004 00 00</v>
      </c>
      <c r="S7" s="185" t="str">
        <f t="shared" si="4"/>
        <v>04 00 00</v>
      </c>
      <c r="U7" s="191">
        <f>'Planning Fund Estimate'!C15</f>
        <v>0</v>
      </c>
      <c r="V7" s="187"/>
    </row>
    <row r="8" spans="1:22" s="188" customFormat="1" ht="12.75">
      <c r="A8" s="275">
        <v>6</v>
      </c>
      <c r="B8" s="275"/>
      <c r="C8" s="275">
        <v>63</v>
      </c>
      <c r="D8" s="275"/>
      <c r="E8" s="275"/>
      <c r="F8" s="275">
        <v>0</v>
      </c>
      <c r="G8" s="275" t="s">
        <v>170</v>
      </c>
      <c r="H8" s="275"/>
      <c r="I8" s="275" t="str">
        <f>'Planning Fund Estimate'!A16</f>
        <v>01-005-005 00 00</v>
      </c>
      <c r="J8" s="275"/>
      <c r="K8" s="275"/>
      <c r="L8" s="275"/>
      <c r="M8" s="275">
        <v>1</v>
      </c>
      <c r="N8" s="276">
        <f t="shared" si="0"/>
        <v>0</v>
      </c>
      <c r="O8" s="276">
        <f t="shared" si="1"/>
        <v>0</v>
      </c>
      <c r="P8" s="277">
        <f t="shared" si="2"/>
        <v>0</v>
      </c>
      <c r="Q8" s="187"/>
      <c r="R8" s="185" t="str">
        <f t="shared" si="3"/>
        <v>01-005-005 00 00</v>
      </c>
      <c r="S8" s="185" t="str">
        <f t="shared" si="4"/>
        <v>05 00 00</v>
      </c>
      <c r="U8" s="191">
        <f>'Planning Fund Estimate'!C16</f>
        <v>0</v>
      </c>
      <c r="V8" s="187"/>
    </row>
    <row r="9" spans="1:22" s="188" customFormat="1" ht="12.75">
      <c r="A9" s="275">
        <v>7</v>
      </c>
      <c r="B9" s="275"/>
      <c r="C9" s="275">
        <v>69</v>
      </c>
      <c r="D9" s="275"/>
      <c r="E9" s="275"/>
      <c r="F9" s="275">
        <v>0</v>
      </c>
      <c r="G9" s="275" t="s">
        <v>171</v>
      </c>
      <c r="H9" s="275"/>
      <c r="I9" s="275" t="str">
        <f>'Planning Fund Estimate'!A17</f>
        <v>01-006-006 00 00</v>
      </c>
      <c r="J9" s="275"/>
      <c r="K9" s="275"/>
      <c r="L9" s="275"/>
      <c r="M9" s="275">
        <v>1</v>
      </c>
      <c r="N9" s="276">
        <f t="shared" si="0"/>
        <v>0</v>
      </c>
      <c r="O9" s="276">
        <f t="shared" si="1"/>
        <v>0</v>
      </c>
      <c r="P9" s="277">
        <f t="shared" si="2"/>
        <v>0</v>
      </c>
      <c r="Q9" s="187"/>
      <c r="R9" s="185" t="str">
        <f t="shared" si="3"/>
        <v>01-006-006 00 00</v>
      </c>
      <c r="S9" s="185" t="str">
        <f t="shared" si="4"/>
        <v>06 00 00</v>
      </c>
      <c r="U9" s="191">
        <f>'Planning Fund Estimate'!C17</f>
        <v>0</v>
      </c>
      <c r="V9" s="187"/>
    </row>
    <row r="10" spans="1:22" s="188" customFormat="1" ht="12.75">
      <c r="A10" s="275">
        <v>8</v>
      </c>
      <c r="B10" s="275"/>
      <c r="C10" s="275">
        <v>74</v>
      </c>
      <c r="D10" s="275"/>
      <c r="E10" s="275"/>
      <c r="F10" s="275">
        <v>0</v>
      </c>
      <c r="G10" s="275" t="s">
        <v>172</v>
      </c>
      <c r="H10" s="275"/>
      <c r="I10" s="275" t="str">
        <f>'Planning Fund Estimate'!A18</f>
        <v>01-007-007 00 00</v>
      </c>
      <c r="J10" s="275"/>
      <c r="K10" s="275"/>
      <c r="L10" s="275"/>
      <c r="M10" s="275">
        <v>1</v>
      </c>
      <c r="N10" s="276">
        <f t="shared" si="0"/>
        <v>0</v>
      </c>
      <c r="O10" s="276">
        <f t="shared" si="1"/>
        <v>0</v>
      </c>
      <c r="P10" s="277">
        <f t="shared" si="2"/>
        <v>0</v>
      </c>
      <c r="Q10" s="187"/>
      <c r="R10" s="185" t="str">
        <f t="shared" si="3"/>
        <v>01-007-007 00 00</v>
      </c>
      <c r="S10" s="185" t="str">
        <f t="shared" si="4"/>
        <v>07 00 00</v>
      </c>
      <c r="U10" s="191">
        <f>'Planning Fund Estimate'!C18</f>
        <v>0</v>
      </c>
      <c r="V10" s="187"/>
    </row>
    <row r="11" spans="1:22" s="188" customFormat="1" ht="12.75">
      <c r="A11" s="275">
        <v>9</v>
      </c>
      <c r="B11" s="275"/>
      <c r="C11" s="275">
        <v>92</v>
      </c>
      <c r="D11" s="275"/>
      <c r="E11" s="275"/>
      <c r="F11" s="275">
        <v>0</v>
      </c>
      <c r="G11" s="275" t="s">
        <v>173</v>
      </c>
      <c r="H11" s="275"/>
      <c r="I11" s="275" t="str">
        <f>'Planning Fund Estimate'!A19</f>
        <v>01-008-008 00 00</v>
      </c>
      <c r="J11" s="275"/>
      <c r="K11" s="275"/>
      <c r="L11" s="275"/>
      <c r="M11" s="275">
        <v>1</v>
      </c>
      <c r="N11" s="276">
        <f t="shared" si="0"/>
        <v>0</v>
      </c>
      <c r="O11" s="276">
        <f t="shared" si="1"/>
        <v>0</v>
      </c>
      <c r="P11" s="277">
        <f t="shared" si="2"/>
        <v>0</v>
      </c>
      <c r="Q11" s="187"/>
      <c r="R11" s="185" t="str">
        <f t="shared" si="3"/>
        <v>01-008-008 00 00</v>
      </c>
      <c r="S11" s="185" t="str">
        <f t="shared" si="4"/>
        <v>08 00 00</v>
      </c>
      <c r="U11" s="191">
        <f>'Planning Fund Estimate'!C19</f>
        <v>0</v>
      </c>
      <c r="V11" s="187"/>
    </row>
    <row r="12" spans="1:22" s="188" customFormat="1" ht="12.75">
      <c r="A12" s="275">
        <v>10</v>
      </c>
      <c r="B12" s="275"/>
      <c r="C12" s="275">
        <v>101</v>
      </c>
      <c r="D12" s="275"/>
      <c r="E12" s="275"/>
      <c r="F12" s="275">
        <v>0</v>
      </c>
      <c r="G12" s="275" t="s">
        <v>174</v>
      </c>
      <c r="H12" s="275"/>
      <c r="I12" s="275" t="str">
        <f>'Planning Fund Estimate'!A20</f>
        <v>01-009-009 00 00</v>
      </c>
      <c r="J12" s="275"/>
      <c r="K12" s="275"/>
      <c r="L12" s="275"/>
      <c r="M12" s="275">
        <v>1</v>
      </c>
      <c r="N12" s="276">
        <f t="shared" si="0"/>
        <v>0</v>
      </c>
      <c r="O12" s="276">
        <f t="shared" si="1"/>
        <v>0</v>
      </c>
      <c r="P12" s="277">
        <f t="shared" si="2"/>
        <v>0</v>
      </c>
      <c r="Q12" s="187"/>
      <c r="R12" s="185" t="str">
        <f t="shared" si="3"/>
        <v>01-009-009 00 00</v>
      </c>
      <c r="S12" s="185" t="str">
        <f t="shared" si="4"/>
        <v>09 00 00</v>
      </c>
      <c r="U12" s="191">
        <f>'Planning Fund Estimate'!C20</f>
        <v>0</v>
      </c>
      <c r="V12" s="187"/>
    </row>
    <row r="13" spans="1:22" s="188" customFormat="1" ht="12.75">
      <c r="A13" s="275">
        <v>11</v>
      </c>
      <c r="B13" s="275"/>
      <c r="C13" s="275">
        <v>119</v>
      </c>
      <c r="D13" s="275"/>
      <c r="E13" s="275"/>
      <c r="F13" s="275">
        <v>0</v>
      </c>
      <c r="G13" s="275" t="s">
        <v>175</v>
      </c>
      <c r="H13" s="275"/>
      <c r="I13" s="275" t="str">
        <f>'Planning Fund Estimate'!A21</f>
        <v>01-010-010 00 00</v>
      </c>
      <c r="J13" s="275"/>
      <c r="K13" s="275"/>
      <c r="L13" s="275"/>
      <c r="M13" s="275">
        <v>1</v>
      </c>
      <c r="N13" s="276">
        <f aca="true" t="shared" si="5" ref="N13:N20">U13</f>
        <v>0</v>
      </c>
      <c r="O13" s="276">
        <f aca="true" t="shared" si="6" ref="O13:O20">U13</f>
        <v>0</v>
      </c>
      <c r="P13" s="277">
        <f aca="true" t="shared" si="7" ref="P13:P20">U13</f>
        <v>0</v>
      </c>
      <c r="Q13" s="187"/>
      <c r="R13" s="185" t="str">
        <f aca="true" t="shared" si="8" ref="R13:R20">I13</f>
        <v>01-010-010 00 00</v>
      </c>
      <c r="S13" s="185" t="str">
        <f aca="true" t="shared" si="9" ref="S13:S20">RIGHT(R13,8)</f>
        <v>10 00 00</v>
      </c>
      <c r="U13" s="191">
        <f>'Planning Fund Estimate'!C21</f>
        <v>0</v>
      </c>
      <c r="V13" s="187"/>
    </row>
    <row r="14" spans="1:22" s="188" customFormat="1" ht="12.75">
      <c r="A14" s="275">
        <v>12</v>
      </c>
      <c r="B14" s="275"/>
      <c r="C14" s="275">
        <v>126</v>
      </c>
      <c r="D14" s="275"/>
      <c r="E14" s="275"/>
      <c r="F14" s="275">
        <v>0</v>
      </c>
      <c r="G14" s="275" t="s">
        <v>176</v>
      </c>
      <c r="H14" s="275"/>
      <c r="I14" s="275" t="str">
        <f>'Planning Fund Estimate'!A22</f>
        <v>01-011-011 00 00</v>
      </c>
      <c r="J14" s="275"/>
      <c r="K14" s="275"/>
      <c r="L14" s="275"/>
      <c r="M14" s="275">
        <v>1</v>
      </c>
      <c r="N14" s="276">
        <f t="shared" si="5"/>
        <v>0</v>
      </c>
      <c r="O14" s="276">
        <f t="shared" si="6"/>
        <v>0</v>
      </c>
      <c r="P14" s="277">
        <f t="shared" si="7"/>
        <v>0</v>
      </c>
      <c r="Q14" s="187"/>
      <c r="R14" s="185" t="str">
        <f t="shared" si="8"/>
        <v>01-011-011 00 00</v>
      </c>
      <c r="S14" s="185" t="str">
        <f t="shared" si="9"/>
        <v>11 00 00</v>
      </c>
      <c r="U14" s="191">
        <f>'Planning Fund Estimate'!C22</f>
        <v>0</v>
      </c>
      <c r="V14" s="187"/>
    </row>
    <row r="15" spans="1:22" s="188" customFormat="1" ht="12.75">
      <c r="A15" s="275">
        <v>13</v>
      </c>
      <c r="B15" s="275"/>
      <c r="C15" s="275">
        <v>135</v>
      </c>
      <c r="D15" s="275"/>
      <c r="E15" s="275"/>
      <c r="F15" s="275">
        <v>0</v>
      </c>
      <c r="G15" s="275" t="s">
        <v>177</v>
      </c>
      <c r="H15" s="275"/>
      <c r="I15" s="275" t="str">
        <f>'Planning Fund Estimate'!A23</f>
        <v>01-012-012 00 00</v>
      </c>
      <c r="J15" s="275"/>
      <c r="K15" s="275"/>
      <c r="L15" s="275"/>
      <c r="M15" s="275">
        <v>1</v>
      </c>
      <c r="N15" s="276">
        <f t="shared" si="5"/>
        <v>0</v>
      </c>
      <c r="O15" s="276">
        <f t="shared" si="6"/>
        <v>0</v>
      </c>
      <c r="P15" s="277">
        <f t="shared" si="7"/>
        <v>0</v>
      </c>
      <c r="Q15" s="187"/>
      <c r="R15" s="185" t="str">
        <f t="shared" si="8"/>
        <v>01-012-012 00 00</v>
      </c>
      <c r="S15" s="185" t="str">
        <f t="shared" si="9"/>
        <v>12 00 00</v>
      </c>
      <c r="U15" s="191">
        <f>'Planning Fund Estimate'!C23</f>
        <v>0</v>
      </c>
      <c r="V15" s="187"/>
    </row>
    <row r="16" spans="1:22" s="188" customFormat="1" ht="12.75">
      <c r="A16" s="275">
        <v>14</v>
      </c>
      <c r="B16" s="275"/>
      <c r="C16" s="275">
        <v>139</v>
      </c>
      <c r="D16" s="275"/>
      <c r="E16" s="275"/>
      <c r="F16" s="275">
        <v>0</v>
      </c>
      <c r="G16" s="275" t="s">
        <v>178</v>
      </c>
      <c r="H16" s="275"/>
      <c r="I16" s="275" t="str">
        <f>'Planning Fund Estimate'!A24</f>
        <v>01-013-013 00 00</v>
      </c>
      <c r="J16" s="275"/>
      <c r="K16" s="275"/>
      <c r="L16" s="275"/>
      <c r="M16" s="275">
        <v>1</v>
      </c>
      <c r="N16" s="276">
        <f t="shared" si="5"/>
        <v>0</v>
      </c>
      <c r="O16" s="276">
        <f t="shared" si="6"/>
        <v>0</v>
      </c>
      <c r="P16" s="277">
        <f t="shared" si="7"/>
        <v>0</v>
      </c>
      <c r="Q16" s="187"/>
      <c r="R16" s="185" t="str">
        <f t="shared" si="8"/>
        <v>01-013-013 00 00</v>
      </c>
      <c r="S16" s="185" t="str">
        <f t="shared" si="9"/>
        <v>13 00 00</v>
      </c>
      <c r="U16" s="191">
        <f>'Planning Fund Estimate'!C24</f>
        <v>0</v>
      </c>
      <c r="V16" s="187"/>
    </row>
    <row r="17" spans="1:22" s="188" customFormat="1" ht="12.75">
      <c r="A17" s="275">
        <v>15</v>
      </c>
      <c r="B17" s="275"/>
      <c r="C17" s="275">
        <v>145</v>
      </c>
      <c r="D17" s="275"/>
      <c r="E17" s="275"/>
      <c r="F17" s="275">
        <v>0</v>
      </c>
      <c r="G17" s="275" t="s">
        <v>179</v>
      </c>
      <c r="H17" s="275"/>
      <c r="I17" s="275" t="str">
        <f>'Planning Fund Estimate'!A25</f>
        <v>01-014-014 00 00</v>
      </c>
      <c r="J17" s="275"/>
      <c r="K17" s="275"/>
      <c r="L17" s="275"/>
      <c r="M17" s="275">
        <v>1</v>
      </c>
      <c r="N17" s="276">
        <f t="shared" si="5"/>
        <v>0</v>
      </c>
      <c r="O17" s="276">
        <f t="shared" si="6"/>
        <v>0</v>
      </c>
      <c r="P17" s="277">
        <f t="shared" si="7"/>
        <v>0</v>
      </c>
      <c r="Q17" s="187"/>
      <c r="R17" s="185" t="str">
        <f t="shared" si="8"/>
        <v>01-014-014 00 00</v>
      </c>
      <c r="S17" s="185" t="str">
        <f t="shared" si="9"/>
        <v>14 00 00</v>
      </c>
      <c r="U17" s="191">
        <f>'Planning Fund Estimate'!C25</f>
        <v>0</v>
      </c>
      <c r="V17" s="187"/>
    </row>
    <row r="18" spans="1:22" s="188" customFormat="1" ht="12.75">
      <c r="A18" s="275">
        <v>16</v>
      </c>
      <c r="B18" s="275"/>
      <c r="C18" s="275">
        <v>149</v>
      </c>
      <c r="D18" s="275"/>
      <c r="E18" s="275"/>
      <c r="F18" s="275">
        <v>0</v>
      </c>
      <c r="G18" s="275" t="s">
        <v>180</v>
      </c>
      <c r="H18" s="275"/>
      <c r="I18" s="275" t="str">
        <f>'Planning Fund Estimate'!A26</f>
        <v>01-021-021 00 00</v>
      </c>
      <c r="J18" s="275"/>
      <c r="K18" s="275"/>
      <c r="L18" s="275"/>
      <c r="M18" s="275">
        <v>1</v>
      </c>
      <c r="N18" s="276">
        <f t="shared" si="5"/>
        <v>0</v>
      </c>
      <c r="O18" s="276">
        <f t="shared" si="6"/>
        <v>0</v>
      </c>
      <c r="P18" s="277">
        <f t="shared" si="7"/>
        <v>0</v>
      </c>
      <c r="Q18" s="187"/>
      <c r="R18" s="185" t="str">
        <f t="shared" si="8"/>
        <v>01-021-021 00 00</v>
      </c>
      <c r="S18" s="185" t="str">
        <f t="shared" si="9"/>
        <v>21 00 00</v>
      </c>
      <c r="U18" s="191">
        <f>'Planning Fund Estimate'!C26</f>
        <v>0</v>
      </c>
      <c r="V18" s="187"/>
    </row>
    <row r="19" spans="1:22" s="188" customFormat="1" ht="12.75">
      <c r="A19" s="275">
        <v>17</v>
      </c>
      <c r="B19" s="275"/>
      <c r="C19" s="275">
        <v>154</v>
      </c>
      <c r="D19" s="275"/>
      <c r="E19" s="275"/>
      <c r="F19" s="275">
        <v>0</v>
      </c>
      <c r="G19" s="275" t="s">
        <v>181</v>
      </c>
      <c r="H19" s="275"/>
      <c r="I19" s="275" t="str">
        <f>'Planning Fund Estimate'!A27</f>
        <v>01-022-022 00 00</v>
      </c>
      <c r="J19" s="275"/>
      <c r="K19" s="275"/>
      <c r="L19" s="275"/>
      <c r="M19" s="275">
        <v>1</v>
      </c>
      <c r="N19" s="276">
        <f t="shared" si="5"/>
        <v>0</v>
      </c>
      <c r="O19" s="276">
        <f t="shared" si="6"/>
        <v>0</v>
      </c>
      <c r="P19" s="277">
        <f t="shared" si="7"/>
        <v>0</v>
      </c>
      <c r="Q19" s="187"/>
      <c r="R19" s="185" t="str">
        <f t="shared" si="8"/>
        <v>01-022-022 00 00</v>
      </c>
      <c r="S19" s="185" t="str">
        <f t="shared" si="9"/>
        <v>22 00 00</v>
      </c>
      <c r="U19" s="191">
        <f>'Planning Fund Estimate'!C27</f>
        <v>0</v>
      </c>
      <c r="V19" s="187"/>
    </row>
    <row r="20" spans="1:22" s="188" customFormat="1" ht="12.75">
      <c r="A20" s="275">
        <v>18</v>
      </c>
      <c r="B20" s="275"/>
      <c r="C20" s="275">
        <v>160</v>
      </c>
      <c r="D20" s="275"/>
      <c r="E20" s="275"/>
      <c r="F20" s="275">
        <v>0</v>
      </c>
      <c r="G20" s="275" t="s">
        <v>182</v>
      </c>
      <c r="H20" s="275"/>
      <c r="I20" s="275" t="str">
        <f>'Planning Fund Estimate'!A28</f>
        <v>01-023-023 00 00</v>
      </c>
      <c r="J20" s="275"/>
      <c r="K20" s="275"/>
      <c r="L20" s="275"/>
      <c r="M20" s="275">
        <v>1</v>
      </c>
      <c r="N20" s="276">
        <f t="shared" si="5"/>
        <v>0</v>
      </c>
      <c r="O20" s="276">
        <f t="shared" si="6"/>
        <v>0</v>
      </c>
      <c r="P20" s="277">
        <f t="shared" si="7"/>
        <v>0</v>
      </c>
      <c r="Q20" s="187"/>
      <c r="R20" s="185" t="str">
        <f t="shared" si="8"/>
        <v>01-023-023 00 00</v>
      </c>
      <c r="S20" s="185" t="str">
        <f t="shared" si="9"/>
        <v>23 00 00</v>
      </c>
      <c r="U20" s="191">
        <f>'Planning Fund Estimate'!C28</f>
        <v>0</v>
      </c>
      <c r="V20" s="187"/>
    </row>
    <row r="21" spans="1:22" s="188" customFormat="1" ht="12.75">
      <c r="A21" s="275">
        <v>19</v>
      </c>
      <c r="B21" s="275"/>
      <c r="C21" s="275">
        <v>169</v>
      </c>
      <c r="D21" s="275"/>
      <c r="E21" s="275"/>
      <c r="F21" s="275">
        <v>0</v>
      </c>
      <c r="G21" s="275" t="s">
        <v>183</v>
      </c>
      <c r="H21" s="275"/>
      <c r="I21" s="275" t="str">
        <f>'Planning Fund Estimate'!A29</f>
        <v>01-025-025 00 00</v>
      </c>
      <c r="J21" s="275"/>
      <c r="K21" s="275"/>
      <c r="L21" s="275"/>
      <c r="M21" s="275">
        <v>1</v>
      </c>
      <c r="N21" s="276">
        <f aca="true" t="shared" si="10" ref="N21:N30">U21</f>
        <v>0</v>
      </c>
      <c r="O21" s="276">
        <f aca="true" t="shared" si="11" ref="O21:O30">U21</f>
        <v>0</v>
      </c>
      <c r="P21" s="277">
        <f aca="true" t="shared" si="12" ref="P21:P30">U21</f>
        <v>0</v>
      </c>
      <c r="Q21" s="187"/>
      <c r="R21" s="185" t="str">
        <f aca="true" t="shared" si="13" ref="R21:R29">I21</f>
        <v>01-025-025 00 00</v>
      </c>
      <c r="S21" s="185" t="str">
        <f aca="true" t="shared" si="14" ref="S21:S27">RIGHT(R21,8)</f>
        <v>25 00 00</v>
      </c>
      <c r="U21" s="191">
        <f>'Planning Fund Estimate'!C29</f>
        <v>0</v>
      </c>
      <c r="V21" s="187"/>
    </row>
    <row r="22" spans="1:22" s="188" customFormat="1" ht="12.75">
      <c r="A22" s="275">
        <v>20</v>
      </c>
      <c r="B22" s="275"/>
      <c r="C22" s="275">
        <v>174</v>
      </c>
      <c r="D22" s="275"/>
      <c r="E22" s="275"/>
      <c r="F22" s="275">
        <v>0</v>
      </c>
      <c r="G22" s="275" t="s">
        <v>184</v>
      </c>
      <c r="H22" s="275"/>
      <c r="I22" s="275" t="str">
        <f>'Planning Fund Estimate'!A30</f>
        <v>01-026-026 00 00</v>
      </c>
      <c r="J22" s="275"/>
      <c r="K22" s="275"/>
      <c r="L22" s="275"/>
      <c r="M22" s="275">
        <v>1</v>
      </c>
      <c r="N22" s="276">
        <f t="shared" si="10"/>
        <v>0</v>
      </c>
      <c r="O22" s="276">
        <f t="shared" si="11"/>
        <v>0</v>
      </c>
      <c r="P22" s="277">
        <f t="shared" si="12"/>
        <v>0</v>
      </c>
      <c r="Q22" s="187"/>
      <c r="R22" s="185" t="str">
        <f t="shared" si="13"/>
        <v>01-026-026 00 00</v>
      </c>
      <c r="S22" s="185" t="str">
        <f t="shared" si="14"/>
        <v>26 00 00</v>
      </c>
      <c r="U22" s="191">
        <f>'Planning Fund Estimate'!C30</f>
        <v>0</v>
      </c>
      <c r="V22" s="187"/>
    </row>
    <row r="23" spans="1:22" s="188" customFormat="1" ht="12.75">
      <c r="A23" s="275">
        <v>21</v>
      </c>
      <c r="B23" s="275"/>
      <c r="C23" s="275">
        <v>180</v>
      </c>
      <c r="D23" s="275"/>
      <c r="E23" s="275"/>
      <c r="F23" s="275">
        <v>0</v>
      </c>
      <c r="G23" s="275" t="s">
        <v>185</v>
      </c>
      <c r="H23" s="275"/>
      <c r="I23" s="275" t="str">
        <f>'Planning Fund Estimate'!A31</f>
        <v>01-027-027 00 00</v>
      </c>
      <c r="J23" s="275"/>
      <c r="K23" s="275"/>
      <c r="L23" s="275"/>
      <c r="M23" s="275">
        <v>1</v>
      </c>
      <c r="N23" s="276">
        <f t="shared" si="10"/>
        <v>0</v>
      </c>
      <c r="O23" s="276">
        <f t="shared" si="11"/>
        <v>0</v>
      </c>
      <c r="P23" s="277">
        <f t="shared" si="12"/>
        <v>0</v>
      </c>
      <c r="Q23" s="187"/>
      <c r="R23" s="185" t="str">
        <f t="shared" si="13"/>
        <v>01-027-027 00 00</v>
      </c>
      <c r="S23" s="185" t="str">
        <f t="shared" si="14"/>
        <v>27 00 00</v>
      </c>
      <c r="U23" s="191">
        <f>'Planning Fund Estimate'!C31</f>
        <v>0</v>
      </c>
      <c r="V23" s="187"/>
    </row>
    <row r="24" spans="1:22" s="188" customFormat="1" ht="12.75">
      <c r="A24" s="275">
        <v>22</v>
      </c>
      <c r="B24" s="275"/>
      <c r="C24" s="275">
        <v>186</v>
      </c>
      <c r="D24" s="275"/>
      <c r="E24" s="275"/>
      <c r="F24" s="275">
        <v>0</v>
      </c>
      <c r="G24" s="275" t="s">
        <v>186</v>
      </c>
      <c r="H24" s="275"/>
      <c r="I24" s="275" t="str">
        <f>'Planning Fund Estimate'!A32</f>
        <v>01-028-028 00 00</v>
      </c>
      <c r="J24" s="275"/>
      <c r="K24" s="275"/>
      <c r="L24" s="275"/>
      <c r="M24" s="275">
        <v>1</v>
      </c>
      <c r="N24" s="276">
        <f t="shared" si="10"/>
        <v>0</v>
      </c>
      <c r="O24" s="276">
        <f t="shared" si="11"/>
        <v>0</v>
      </c>
      <c r="P24" s="277">
        <f t="shared" si="12"/>
        <v>0</v>
      </c>
      <c r="Q24" s="187"/>
      <c r="R24" s="185" t="str">
        <f t="shared" si="13"/>
        <v>01-028-028 00 00</v>
      </c>
      <c r="S24" s="185" t="str">
        <f t="shared" si="14"/>
        <v>28 00 00</v>
      </c>
      <c r="U24" s="191">
        <f>'Planning Fund Estimate'!C32</f>
        <v>0</v>
      </c>
      <c r="V24" s="187"/>
    </row>
    <row r="25" spans="1:22" s="188" customFormat="1" ht="12.75">
      <c r="A25" s="275">
        <v>23</v>
      </c>
      <c r="B25" s="275"/>
      <c r="C25" s="275">
        <v>191</v>
      </c>
      <c r="D25" s="275"/>
      <c r="E25" s="275"/>
      <c r="F25" s="275">
        <v>0</v>
      </c>
      <c r="G25" s="275" t="s">
        <v>187</v>
      </c>
      <c r="H25" s="275"/>
      <c r="I25" s="275" t="str">
        <f>'Planning Fund Estimate'!A33</f>
        <v>01-031-031 00 00</v>
      </c>
      <c r="J25" s="275"/>
      <c r="K25" s="275"/>
      <c r="L25" s="275"/>
      <c r="M25" s="275">
        <v>1</v>
      </c>
      <c r="N25" s="276">
        <f t="shared" si="10"/>
        <v>0</v>
      </c>
      <c r="O25" s="276">
        <f t="shared" si="11"/>
        <v>0</v>
      </c>
      <c r="P25" s="277">
        <f t="shared" si="12"/>
        <v>0</v>
      </c>
      <c r="Q25" s="187"/>
      <c r="R25" s="185" t="str">
        <f t="shared" si="13"/>
        <v>01-031-031 00 00</v>
      </c>
      <c r="S25" s="185" t="str">
        <f t="shared" si="14"/>
        <v>31 00 00</v>
      </c>
      <c r="U25" s="191">
        <f>'Planning Fund Estimate'!C33</f>
        <v>0</v>
      </c>
      <c r="V25" s="187"/>
    </row>
    <row r="26" spans="1:22" s="188" customFormat="1" ht="12.75">
      <c r="A26" s="275">
        <v>24</v>
      </c>
      <c r="B26" s="275"/>
      <c r="C26" s="275">
        <v>199</v>
      </c>
      <c r="D26" s="275"/>
      <c r="E26" s="275"/>
      <c r="F26" s="275">
        <v>0</v>
      </c>
      <c r="G26" s="275" t="s">
        <v>188</v>
      </c>
      <c r="H26" s="275"/>
      <c r="I26" s="275" t="str">
        <f>'Planning Fund Estimate'!A34</f>
        <v>01-032-032 00 00</v>
      </c>
      <c r="J26" s="275"/>
      <c r="K26" s="275"/>
      <c r="L26" s="275"/>
      <c r="M26" s="275">
        <v>1</v>
      </c>
      <c r="N26" s="276">
        <f t="shared" si="10"/>
        <v>0</v>
      </c>
      <c r="O26" s="276">
        <f>U26</f>
        <v>0</v>
      </c>
      <c r="P26" s="277">
        <f>U26</f>
        <v>0</v>
      </c>
      <c r="Q26" s="187"/>
      <c r="R26" s="185" t="str">
        <f t="shared" si="13"/>
        <v>01-032-032 00 00</v>
      </c>
      <c r="S26" s="185" t="str">
        <f t="shared" si="14"/>
        <v>32 00 00</v>
      </c>
      <c r="U26" s="191">
        <f>'Planning Fund Estimate'!C34</f>
        <v>0</v>
      </c>
      <c r="V26" s="187"/>
    </row>
    <row r="27" spans="1:22" s="188" customFormat="1" ht="12.75">
      <c r="A27" s="275">
        <v>25</v>
      </c>
      <c r="B27" s="275"/>
      <c r="C27" s="275">
        <v>211</v>
      </c>
      <c r="D27" s="275"/>
      <c r="E27" s="275"/>
      <c r="F27" s="275">
        <v>0</v>
      </c>
      <c r="G27" s="275" t="s">
        <v>189</v>
      </c>
      <c r="H27" s="275"/>
      <c r="I27" s="275" t="str">
        <f>'Planning Fund Estimate'!A35</f>
        <v>01-033-033 00 00</v>
      </c>
      <c r="J27" s="275"/>
      <c r="K27" s="275"/>
      <c r="L27" s="275"/>
      <c r="M27" s="275">
        <v>1</v>
      </c>
      <c r="N27" s="276">
        <f t="shared" si="10"/>
        <v>0</v>
      </c>
      <c r="O27" s="276">
        <f t="shared" si="11"/>
        <v>0</v>
      </c>
      <c r="P27" s="277">
        <f t="shared" si="12"/>
        <v>0</v>
      </c>
      <c r="Q27" s="187"/>
      <c r="R27" s="185" t="str">
        <f t="shared" si="13"/>
        <v>01-033-033 00 00</v>
      </c>
      <c r="S27" s="185" t="str">
        <f t="shared" si="14"/>
        <v>33 00 00</v>
      </c>
      <c r="U27" s="191">
        <f>'Planning Fund Estimate'!C35</f>
        <v>0</v>
      </c>
      <c r="V27" s="187"/>
    </row>
    <row r="28" spans="1:22" s="188" customFormat="1" ht="12.75">
      <c r="A28" s="275">
        <v>26</v>
      </c>
      <c r="B28" s="275"/>
      <c r="C28" s="275">
        <v>228</v>
      </c>
      <c r="D28" s="275"/>
      <c r="E28" s="275"/>
      <c r="F28" s="275">
        <v>0</v>
      </c>
      <c r="G28" s="275" t="s">
        <v>190</v>
      </c>
      <c r="H28" s="275"/>
      <c r="I28" s="275" t="s">
        <v>191</v>
      </c>
      <c r="J28" s="275"/>
      <c r="K28" s="275"/>
      <c r="L28" s="275"/>
      <c r="M28" s="275">
        <v>1</v>
      </c>
      <c r="N28" s="276">
        <f t="shared" si="10"/>
        <v>0</v>
      </c>
      <c r="O28" s="276">
        <f t="shared" si="11"/>
        <v>0</v>
      </c>
      <c r="P28" s="277">
        <f t="shared" si="12"/>
        <v>0</v>
      </c>
      <c r="Q28" s="187"/>
      <c r="R28" s="185" t="str">
        <f t="shared" si="13"/>
        <v>02-100-100 10 00</v>
      </c>
      <c r="S28" s="185" t="str">
        <f aca="true" t="shared" si="15" ref="S28:S49">RIGHT(R28,9)</f>
        <v>100 10 00</v>
      </c>
      <c r="U28" s="191">
        <f>'Planning Fund Estimate'!C42</f>
        <v>0</v>
      </c>
      <c r="V28" s="187"/>
    </row>
    <row r="29" spans="1:22" s="188" customFormat="1" ht="12.75">
      <c r="A29" s="275">
        <v>27</v>
      </c>
      <c r="B29" s="275"/>
      <c r="C29" s="275">
        <v>229</v>
      </c>
      <c r="D29" s="275"/>
      <c r="E29" s="275"/>
      <c r="F29" s="275">
        <v>0</v>
      </c>
      <c r="G29" s="275" t="s">
        <v>192</v>
      </c>
      <c r="H29" s="275"/>
      <c r="I29" s="275" t="s">
        <v>193</v>
      </c>
      <c r="J29" s="275"/>
      <c r="K29" s="275"/>
      <c r="L29" s="275"/>
      <c r="M29" s="275">
        <v>1</v>
      </c>
      <c r="N29" s="276">
        <f t="shared" si="10"/>
        <v>0</v>
      </c>
      <c r="O29" s="276">
        <f t="shared" si="11"/>
        <v>0</v>
      </c>
      <c r="P29" s="277">
        <f t="shared" si="12"/>
        <v>0</v>
      </c>
      <c r="Q29" s="187"/>
      <c r="R29" s="185" t="str">
        <f t="shared" si="13"/>
        <v>02-100-100 10 06</v>
      </c>
      <c r="S29" s="185" t="str">
        <f t="shared" si="15"/>
        <v>100 10 06</v>
      </c>
      <c r="U29" s="191">
        <f>'Planning Fund Estimate'!C51</f>
        <v>0</v>
      </c>
      <c r="V29" s="187"/>
    </row>
    <row r="30" spans="1:22" s="188" customFormat="1" ht="12.75">
      <c r="A30" s="275">
        <v>28</v>
      </c>
      <c r="B30" s="275"/>
      <c r="C30" s="275">
        <v>449</v>
      </c>
      <c r="D30" s="275"/>
      <c r="E30" s="275"/>
      <c r="F30" s="275">
        <v>0</v>
      </c>
      <c r="G30" s="275" t="s">
        <v>194</v>
      </c>
      <c r="H30" s="275"/>
      <c r="I30" s="275" t="s">
        <v>307</v>
      </c>
      <c r="J30" s="275"/>
      <c r="K30" s="275"/>
      <c r="L30" s="275"/>
      <c r="M30" s="275">
        <v>1</v>
      </c>
      <c r="N30" s="276">
        <f t="shared" si="10"/>
        <v>0</v>
      </c>
      <c r="O30" s="276">
        <f t="shared" si="11"/>
        <v>0</v>
      </c>
      <c r="P30" s="277">
        <f t="shared" si="12"/>
        <v>0</v>
      </c>
      <c r="Q30" s="187"/>
      <c r="R30" s="185" t="str">
        <f aca="true" t="shared" si="16" ref="R30:R50">I30</f>
        <v>02-100-100 23 25</v>
      </c>
      <c r="S30" s="185" t="str">
        <f t="shared" si="15"/>
        <v>100 23 25</v>
      </c>
      <c r="U30" s="186">
        <f>'Planning Fund Estimate'!C50</f>
        <v>0</v>
      </c>
      <c r="V30" s="187"/>
    </row>
    <row r="31" spans="1:22" s="188" customFormat="1" ht="12.75">
      <c r="A31" s="275">
        <v>29</v>
      </c>
      <c r="B31" s="275"/>
      <c r="C31" s="275">
        <v>232</v>
      </c>
      <c r="D31" s="275"/>
      <c r="E31" s="275"/>
      <c r="F31" s="275">
        <v>0</v>
      </c>
      <c r="G31" s="275" t="s">
        <v>195</v>
      </c>
      <c r="H31" s="275"/>
      <c r="I31" s="275" t="s">
        <v>196</v>
      </c>
      <c r="J31" s="275"/>
      <c r="K31" s="275"/>
      <c r="L31" s="275"/>
      <c r="M31" s="275">
        <v>1</v>
      </c>
      <c r="N31" s="276">
        <f aca="true" t="shared" si="17" ref="N31:N50">U31</f>
        <v>0</v>
      </c>
      <c r="O31" s="276">
        <f aca="true" t="shared" si="18" ref="O31:O50">U31</f>
        <v>0</v>
      </c>
      <c r="P31" s="277">
        <f aca="true" t="shared" si="19" ref="P31:P50">U31</f>
        <v>0</v>
      </c>
      <c r="Q31" s="187"/>
      <c r="R31" s="185" t="str">
        <f t="shared" si="16"/>
        <v>02-100-100 10 09</v>
      </c>
      <c r="S31" s="185" t="str">
        <f t="shared" si="15"/>
        <v>100 10 09</v>
      </c>
      <c r="U31" s="186">
        <f>'Planning Fund Estimate'!C43</f>
        <v>0</v>
      </c>
      <c r="V31" s="187"/>
    </row>
    <row r="32" spans="1:22" s="188" customFormat="1" ht="12.75">
      <c r="A32" s="275">
        <v>30</v>
      </c>
      <c r="B32" s="275"/>
      <c r="C32" s="275">
        <v>233</v>
      </c>
      <c r="D32" s="275"/>
      <c r="E32" s="275"/>
      <c r="F32" s="275">
        <v>0</v>
      </c>
      <c r="G32" s="275" t="s">
        <v>197</v>
      </c>
      <c r="H32" s="275"/>
      <c r="I32" s="275" t="s">
        <v>198</v>
      </c>
      <c r="J32" s="275"/>
      <c r="K32" s="275"/>
      <c r="L32" s="275"/>
      <c r="M32" s="275">
        <v>1</v>
      </c>
      <c r="N32" s="276">
        <f t="shared" si="17"/>
        <v>0</v>
      </c>
      <c r="O32" s="276">
        <f t="shared" si="18"/>
        <v>0</v>
      </c>
      <c r="P32" s="277">
        <f t="shared" si="19"/>
        <v>0</v>
      </c>
      <c r="Q32" s="187"/>
      <c r="R32" s="185" t="str">
        <f t="shared" si="16"/>
        <v>02-100-100 10 10</v>
      </c>
      <c r="S32" s="185" t="str">
        <f t="shared" si="15"/>
        <v>100 10 10</v>
      </c>
      <c r="U32" s="186">
        <f>'Planning Fund Estimate'!C44</f>
        <v>0</v>
      </c>
      <c r="V32" s="187"/>
    </row>
    <row r="33" spans="1:22" s="188" customFormat="1" ht="12.75">
      <c r="A33" s="275">
        <v>31</v>
      </c>
      <c r="B33" s="275"/>
      <c r="C33" s="275">
        <v>234</v>
      </c>
      <c r="D33" s="275"/>
      <c r="E33" s="275"/>
      <c r="F33" s="275">
        <v>0</v>
      </c>
      <c r="G33" s="275" t="s">
        <v>334</v>
      </c>
      <c r="H33" s="275"/>
      <c r="I33" s="275" t="s">
        <v>199</v>
      </c>
      <c r="J33" s="275"/>
      <c r="K33" s="275"/>
      <c r="L33" s="275"/>
      <c r="M33" s="275">
        <v>1</v>
      </c>
      <c r="N33" s="276">
        <f t="shared" si="17"/>
        <v>0</v>
      </c>
      <c r="O33" s="276">
        <f t="shared" si="18"/>
        <v>0</v>
      </c>
      <c r="P33" s="277">
        <f t="shared" si="19"/>
        <v>0</v>
      </c>
      <c r="Q33" s="187"/>
      <c r="R33" s="185" t="str">
        <f t="shared" si="16"/>
        <v>02-100-100 10 15</v>
      </c>
      <c r="S33" s="185" t="str">
        <f t="shared" si="15"/>
        <v>100 10 15</v>
      </c>
      <c r="U33" s="186">
        <f>'Planning Fund Estimate'!C45</f>
        <v>0</v>
      </c>
      <c r="V33" s="187"/>
    </row>
    <row r="34" spans="1:22" s="188" customFormat="1" ht="12.75">
      <c r="A34" s="275">
        <v>32</v>
      </c>
      <c r="B34" s="275"/>
      <c r="C34" s="275">
        <v>238</v>
      </c>
      <c r="D34" s="275"/>
      <c r="E34" s="275"/>
      <c r="F34" s="275">
        <v>0</v>
      </c>
      <c r="G34" s="275" t="s">
        <v>335</v>
      </c>
      <c r="H34" s="275"/>
      <c r="I34" s="275" t="s">
        <v>310</v>
      </c>
      <c r="J34" s="275"/>
      <c r="K34" s="275"/>
      <c r="L34" s="275"/>
      <c r="M34" s="275">
        <v>1</v>
      </c>
      <c r="N34" s="276">
        <f t="shared" si="17"/>
        <v>0</v>
      </c>
      <c r="O34" s="276">
        <f t="shared" si="18"/>
        <v>0</v>
      </c>
      <c r="P34" s="277">
        <f t="shared" si="19"/>
        <v>0</v>
      </c>
      <c r="Q34" s="187"/>
      <c r="R34" s="185" t="str">
        <f t="shared" si="16"/>
        <v>02-100-100 25 83</v>
      </c>
      <c r="S34" s="185" t="str">
        <f t="shared" si="15"/>
        <v>100 25 83</v>
      </c>
      <c r="U34" s="186">
        <f>'Planning Fund Estimate'!C55</f>
        <v>0</v>
      </c>
      <c r="V34" s="187"/>
    </row>
    <row r="35" spans="1:22" s="188" customFormat="1" ht="12.75">
      <c r="A35" s="275">
        <v>33</v>
      </c>
      <c r="B35" s="275"/>
      <c r="C35" s="275">
        <v>442</v>
      </c>
      <c r="D35" s="275"/>
      <c r="E35" s="275"/>
      <c r="F35" s="275">
        <v>0</v>
      </c>
      <c r="G35" s="275" t="s">
        <v>336</v>
      </c>
      <c r="H35" s="275"/>
      <c r="I35" s="275" t="s">
        <v>311</v>
      </c>
      <c r="J35" s="275"/>
      <c r="K35" s="275"/>
      <c r="L35" s="275"/>
      <c r="M35" s="275">
        <v>1</v>
      </c>
      <c r="N35" s="276">
        <f t="shared" si="17"/>
        <v>0</v>
      </c>
      <c r="O35" s="276">
        <f t="shared" si="18"/>
        <v>0</v>
      </c>
      <c r="P35" s="277">
        <f t="shared" si="19"/>
        <v>0</v>
      </c>
      <c r="Q35" s="187"/>
      <c r="R35" s="185" t="str">
        <f t="shared" si="16"/>
        <v>02-100-100 25 84</v>
      </c>
      <c r="S35" s="185" t="str">
        <f t="shared" si="15"/>
        <v>100 25 84</v>
      </c>
      <c r="U35" s="186">
        <f>'Planning Fund Estimate'!C56</f>
        <v>0</v>
      </c>
      <c r="V35" s="187"/>
    </row>
    <row r="36" spans="1:22" s="188" customFormat="1" ht="12.75">
      <c r="A36" s="275">
        <v>34</v>
      </c>
      <c r="B36" s="275"/>
      <c r="C36" s="275">
        <v>242</v>
      </c>
      <c r="D36" s="275"/>
      <c r="E36" s="275"/>
      <c r="F36" s="275">
        <v>0</v>
      </c>
      <c r="G36" s="275" t="s">
        <v>200</v>
      </c>
      <c r="H36" s="275"/>
      <c r="I36" s="275" t="s">
        <v>201</v>
      </c>
      <c r="J36" s="275"/>
      <c r="K36" s="275"/>
      <c r="L36" s="275"/>
      <c r="M36" s="275">
        <v>1</v>
      </c>
      <c r="N36" s="276">
        <f t="shared" si="17"/>
        <v>0</v>
      </c>
      <c r="O36" s="276">
        <f t="shared" si="18"/>
        <v>0</v>
      </c>
      <c r="P36" s="277">
        <f t="shared" si="19"/>
        <v>0</v>
      </c>
      <c r="Q36" s="187"/>
      <c r="R36" s="185" t="str">
        <f t="shared" si="16"/>
        <v>02-100-100 20 00</v>
      </c>
      <c r="S36" s="185" t="str">
        <f t="shared" si="15"/>
        <v>100 20 00</v>
      </c>
      <c r="U36" s="186">
        <f>'Planning Fund Estimate'!C46</f>
        <v>0</v>
      </c>
      <c r="V36" s="187"/>
    </row>
    <row r="37" spans="1:22" s="188" customFormat="1" ht="12.75">
      <c r="A37" s="275">
        <v>35</v>
      </c>
      <c r="B37" s="275"/>
      <c r="C37" s="275">
        <v>453</v>
      </c>
      <c r="D37" s="275"/>
      <c r="E37" s="275"/>
      <c r="F37" s="275">
        <v>0</v>
      </c>
      <c r="G37" s="275" t="s">
        <v>339</v>
      </c>
      <c r="H37" s="275"/>
      <c r="I37" s="275" t="s">
        <v>306</v>
      </c>
      <c r="J37" s="275"/>
      <c r="K37" s="275"/>
      <c r="L37" s="275"/>
      <c r="M37" s="275">
        <v>1</v>
      </c>
      <c r="N37" s="276">
        <f t="shared" si="17"/>
        <v>0</v>
      </c>
      <c r="O37" s="276">
        <f t="shared" si="18"/>
        <v>0</v>
      </c>
      <c r="P37" s="277">
        <f t="shared" si="19"/>
        <v>0</v>
      </c>
      <c r="Q37" s="187"/>
      <c r="R37" s="185" t="str">
        <f>I37</f>
        <v>02-100-100 20 01</v>
      </c>
      <c r="S37" s="185" t="str">
        <f t="shared" si="15"/>
        <v>100 20 01</v>
      </c>
      <c r="U37" s="186">
        <f>'Planning Fund Estimate'!C47+SUM('Planning Fund Estimate'!C66:C68)</f>
        <v>0</v>
      </c>
      <c r="V37" s="187"/>
    </row>
    <row r="38" spans="1:22" s="188" customFormat="1" ht="12.75">
      <c r="A38" s="275">
        <v>36</v>
      </c>
      <c r="B38" s="275"/>
      <c r="C38" s="275">
        <v>243</v>
      </c>
      <c r="D38" s="275"/>
      <c r="E38" s="275"/>
      <c r="F38" s="275">
        <v>0</v>
      </c>
      <c r="G38" s="275" t="s">
        <v>202</v>
      </c>
      <c r="H38" s="275"/>
      <c r="I38" s="275" t="s">
        <v>203</v>
      </c>
      <c r="J38" s="275"/>
      <c r="K38" s="275"/>
      <c r="L38" s="275"/>
      <c r="M38" s="275">
        <v>1</v>
      </c>
      <c r="N38" s="276">
        <f t="shared" si="17"/>
        <v>0</v>
      </c>
      <c r="O38" s="276">
        <f t="shared" si="18"/>
        <v>0</v>
      </c>
      <c r="P38" s="277">
        <f t="shared" si="19"/>
        <v>0</v>
      </c>
      <c r="Q38" s="187"/>
      <c r="R38" s="185" t="str">
        <f t="shared" si="16"/>
        <v>02-100-100 20 10</v>
      </c>
      <c r="S38" s="185" t="str">
        <f t="shared" si="15"/>
        <v>100 20 10</v>
      </c>
      <c r="U38" s="191">
        <f>'Planning Fund Estimate'!C48</f>
        <v>0</v>
      </c>
      <c r="V38" s="187"/>
    </row>
    <row r="39" spans="1:22" s="188" customFormat="1" ht="12.75">
      <c r="A39" s="275">
        <v>37</v>
      </c>
      <c r="B39" s="275"/>
      <c r="C39" s="275">
        <v>245</v>
      </c>
      <c r="D39" s="275"/>
      <c r="E39" s="275"/>
      <c r="F39" s="275">
        <v>0</v>
      </c>
      <c r="G39" s="275" t="s">
        <v>204</v>
      </c>
      <c r="H39" s="275"/>
      <c r="I39" s="275" t="s">
        <v>205</v>
      </c>
      <c r="J39" s="275"/>
      <c r="K39" s="275"/>
      <c r="L39" s="275"/>
      <c r="M39" s="275">
        <v>1</v>
      </c>
      <c r="N39" s="276">
        <f t="shared" si="17"/>
        <v>0</v>
      </c>
      <c r="O39" s="276">
        <f t="shared" si="18"/>
        <v>0</v>
      </c>
      <c r="P39" s="277">
        <f t="shared" si="19"/>
        <v>0</v>
      </c>
      <c r="Q39" s="187"/>
      <c r="R39" s="185" t="str">
        <f t="shared" si="16"/>
        <v>02-100-100 23 10</v>
      </c>
      <c r="S39" s="185" t="str">
        <f t="shared" si="15"/>
        <v>100 23 10</v>
      </c>
      <c r="U39" s="186">
        <f>'Planning Fund Estimate'!C49</f>
        <v>0</v>
      </c>
      <c r="V39" s="187"/>
    </row>
    <row r="40" spans="1:22" s="188" customFormat="1" ht="12.75">
      <c r="A40" s="275">
        <v>38</v>
      </c>
      <c r="B40" s="275"/>
      <c r="C40" s="275">
        <v>250</v>
      </c>
      <c r="D40" s="275"/>
      <c r="E40" s="275"/>
      <c r="F40" s="275">
        <v>0</v>
      </c>
      <c r="G40" s="275" t="s">
        <v>206</v>
      </c>
      <c r="H40" s="275"/>
      <c r="I40" s="275" t="s">
        <v>207</v>
      </c>
      <c r="J40" s="275"/>
      <c r="K40" s="275"/>
      <c r="L40" s="275"/>
      <c r="M40" s="275">
        <v>1</v>
      </c>
      <c r="N40" s="276">
        <f t="shared" si="17"/>
        <v>0</v>
      </c>
      <c r="O40" s="276">
        <f t="shared" si="18"/>
        <v>0</v>
      </c>
      <c r="P40" s="277">
        <f t="shared" si="19"/>
        <v>0</v>
      </c>
      <c r="Q40" s="187"/>
      <c r="R40" s="185" t="str">
        <f t="shared" si="16"/>
        <v>02-100-100 24 10</v>
      </c>
      <c r="S40" s="185" t="str">
        <f t="shared" si="15"/>
        <v>100 24 10</v>
      </c>
      <c r="U40" s="186">
        <f>'Planning Fund Estimate'!C52</f>
        <v>0</v>
      </c>
      <c r="V40" s="187"/>
    </row>
    <row r="41" spans="1:22" s="188" customFormat="1" ht="12.75">
      <c r="A41" s="275">
        <v>39</v>
      </c>
      <c r="B41" s="275"/>
      <c r="C41" s="275">
        <v>251</v>
      </c>
      <c r="D41" s="275"/>
      <c r="E41" s="275"/>
      <c r="F41" s="275">
        <v>0</v>
      </c>
      <c r="G41" s="275" t="s">
        <v>340</v>
      </c>
      <c r="H41" s="275"/>
      <c r="I41" s="275" t="s">
        <v>309</v>
      </c>
      <c r="J41" s="275"/>
      <c r="K41" s="275"/>
      <c r="L41" s="275"/>
      <c r="M41" s="275"/>
      <c r="N41" s="276">
        <f>U41</f>
        <v>0</v>
      </c>
      <c r="O41" s="276">
        <f>U41</f>
        <v>0</v>
      </c>
      <c r="P41" s="277">
        <f>U41</f>
        <v>0</v>
      </c>
      <c r="Q41" s="187"/>
      <c r="R41" s="185" t="str">
        <f>I41</f>
        <v>02-100-100 24 20</v>
      </c>
      <c r="S41" s="185" t="str">
        <f t="shared" si="15"/>
        <v>100 24 20</v>
      </c>
      <c r="U41" s="186">
        <f>'Planning Fund Estimate'!C53</f>
        <v>0</v>
      </c>
      <c r="V41" s="187"/>
    </row>
    <row r="42" spans="1:22" s="188" customFormat="1" ht="12.75">
      <c r="A42" s="275">
        <v>40</v>
      </c>
      <c r="B42" s="275"/>
      <c r="C42" s="275">
        <v>257</v>
      </c>
      <c r="D42" s="275"/>
      <c r="E42" s="275"/>
      <c r="F42" s="275">
        <v>0</v>
      </c>
      <c r="G42" s="275" t="s">
        <v>208</v>
      </c>
      <c r="H42" s="275"/>
      <c r="I42" s="275" t="s">
        <v>209</v>
      </c>
      <c r="J42" s="275"/>
      <c r="K42" s="275"/>
      <c r="L42" s="275"/>
      <c r="M42" s="275">
        <v>1</v>
      </c>
      <c r="N42" s="276">
        <f t="shared" si="17"/>
        <v>0</v>
      </c>
      <c r="O42" s="276">
        <f t="shared" si="18"/>
        <v>0</v>
      </c>
      <c r="P42" s="277">
        <f t="shared" si="19"/>
        <v>0</v>
      </c>
      <c r="Q42" s="187"/>
      <c r="R42" s="185" t="str">
        <f t="shared" si="16"/>
        <v>02-100-100 25 50</v>
      </c>
      <c r="S42" s="185" t="str">
        <f t="shared" si="15"/>
        <v>100 25 50</v>
      </c>
      <c r="U42" s="186">
        <f>'Planning Fund Estimate'!C54</f>
        <v>0</v>
      </c>
      <c r="V42" s="187"/>
    </row>
    <row r="43" spans="1:22" s="188" customFormat="1" ht="12.75">
      <c r="A43" s="275">
        <v>41</v>
      </c>
      <c r="B43" s="275"/>
      <c r="C43" s="275">
        <v>266</v>
      </c>
      <c r="D43" s="275"/>
      <c r="E43" s="275"/>
      <c r="F43" s="275">
        <v>0</v>
      </c>
      <c r="G43" s="275" t="s">
        <v>210</v>
      </c>
      <c r="H43" s="275"/>
      <c r="I43" s="275" t="s">
        <v>211</v>
      </c>
      <c r="J43" s="275"/>
      <c r="K43" s="275"/>
      <c r="L43" s="275"/>
      <c r="M43" s="275">
        <v>1</v>
      </c>
      <c r="N43" s="276">
        <f t="shared" si="17"/>
        <v>0</v>
      </c>
      <c r="O43" s="276">
        <f t="shared" si="18"/>
        <v>0</v>
      </c>
      <c r="P43" s="277">
        <f t="shared" si="19"/>
        <v>0</v>
      </c>
      <c r="Q43" s="187"/>
      <c r="R43" s="185" t="str">
        <f t="shared" si="16"/>
        <v>02-100-100 28 10</v>
      </c>
      <c r="S43" s="185" t="str">
        <f t="shared" si="15"/>
        <v>100 28 10</v>
      </c>
      <c r="U43" s="186">
        <f>'Planning Fund Estimate'!C57</f>
        <v>0</v>
      </c>
      <c r="V43" s="187"/>
    </row>
    <row r="44" spans="1:22" s="188" customFormat="1" ht="12.75">
      <c r="A44" s="275">
        <v>42</v>
      </c>
      <c r="B44" s="275"/>
      <c r="C44" s="275">
        <v>267</v>
      </c>
      <c r="D44" s="275"/>
      <c r="E44" s="275"/>
      <c r="F44" s="275">
        <v>0</v>
      </c>
      <c r="G44" s="275" t="s">
        <v>212</v>
      </c>
      <c r="H44" s="275"/>
      <c r="I44" s="275" t="s">
        <v>213</v>
      </c>
      <c r="J44" s="275"/>
      <c r="K44" s="275"/>
      <c r="L44" s="275"/>
      <c r="M44" s="275">
        <v>1</v>
      </c>
      <c r="N44" s="276">
        <f t="shared" si="17"/>
        <v>0</v>
      </c>
      <c r="O44" s="276">
        <f t="shared" si="18"/>
        <v>0</v>
      </c>
      <c r="P44" s="277">
        <f t="shared" si="19"/>
        <v>0</v>
      </c>
      <c r="Q44" s="187"/>
      <c r="R44" s="185" t="str">
        <f t="shared" si="16"/>
        <v>02-100-100 29 00</v>
      </c>
      <c r="S44" s="185" t="str">
        <f t="shared" si="15"/>
        <v>100 29 00</v>
      </c>
      <c r="U44" s="186">
        <f>'Planning Fund Estimate'!C58</f>
        <v>0</v>
      </c>
      <c r="V44" s="187"/>
    </row>
    <row r="45" spans="1:22" s="188" customFormat="1" ht="12.75">
      <c r="A45" s="275">
        <v>43</v>
      </c>
      <c r="B45" s="275"/>
      <c r="C45" s="275">
        <v>353</v>
      </c>
      <c r="D45" s="275"/>
      <c r="E45" s="275"/>
      <c r="F45" s="275">
        <v>0</v>
      </c>
      <c r="G45" s="275" t="s">
        <v>214</v>
      </c>
      <c r="H45" s="275"/>
      <c r="I45" s="275" t="s">
        <v>215</v>
      </c>
      <c r="J45" s="275"/>
      <c r="K45" s="275"/>
      <c r="L45" s="275"/>
      <c r="M45" s="275">
        <v>1</v>
      </c>
      <c r="N45" s="276">
        <f t="shared" si="17"/>
        <v>0</v>
      </c>
      <c r="O45" s="276">
        <f t="shared" si="18"/>
        <v>0</v>
      </c>
      <c r="P45" s="277">
        <f t="shared" si="19"/>
        <v>0</v>
      </c>
      <c r="Q45" s="187"/>
      <c r="R45" s="185" t="str">
        <f t="shared" si="16"/>
        <v>02-100-100 30 00</v>
      </c>
      <c r="S45" s="185" t="str">
        <f t="shared" si="15"/>
        <v>100 30 00</v>
      </c>
      <c r="U45" s="186">
        <f>'Planning Fund Estimate'!C59</f>
        <v>0</v>
      </c>
      <c r="V45" s="187"/>
    </row>
    <row r="46" spans="1:22" s="188" customFormat="1" ht="12.75">
      <c r="A46" s="275">
        <v>44</v>
      </c>
      <c r="B46" s="275"/>
      <c r="C46" s="275">
        <v>270</v>
      </c>
      <c r="D46" s="275"/>
      <c r="E46" s="275"/>
      <c r="F46" s="275">
        <v>0</v>
      </c>
      <c r="G46" s="275" t="s">
        <v>216</v>
      </c>
      <c r="H46" s="275"/>
      <c r="I46" s="275" t="s">
        <v>217</v>
      </c>
      <c r="J46" s="275"/>
      <c r="K46" s="275"/>
      <c r="L46" s="275"/>
      <c r="M46" s="275">
        <v>1</v>
      </c>
      <c r="N46" s="276">
        <f t="shared" si="17"/>
        <v>0</v>
      </c>
      <c r="O46" s="276">
        <f t="shared" si="18"/>
        <v>0</v>
      </c>
      <c r="P46" s="277">
        <f t="shared" si="19"/>
        <v>0</v>
      </c>
      <c r="Q46" s="187"/>
      <c r="R46" s="185" t="str">
        <f t="shared" si="16"/>
        <v>02-110-110 00 00</v>
      </c>
      <c r="S46" s="185" t="str">
        <f t="shared" si="15"/>
        <v>110 00 00</v>
      </c>
      <c r="U46" s="191">
        <f>'Planning Fund Estimate'!C60</f>
        <v>0</v>
      </c>
      <c r="V46" s="187"/>
    </row>
    <row r="47" spans="1:22" s="188" customFormat="1" ht="12.75">
      <c r="A47" s="275">
        <v>45</v>
      </c>
      <c r="B47" s="275"/>
      <c r="C47" s="275">
        <v>277</v>
      </c>
      <c r="D47" s="275"/>
      <c r="E47" s="275"/>
      <c r="F47" s="275">
        <v>0</v>
      </c>
      <c r="G47" s="275" t="s">
        <v>218</v>
      </c>
      <c r="H47" s="275"/>
      <c r="I47" s="275" t="s">
        <v>219</v>
      </c>
      <c r="J47" s="275"/>
      <c r="K47" s="275"/>
      <c r="L47" s="275"/>
      <c r="M47" s="275">
        <v>1</v>
      </c>
      <c r="N47" s="276">
        <f t="shared" si="17"/>
        <v>0</v>
      </c>
      <c r="O47" s="276">
        <f t="shared" si="18"/>
        <v>0</v>
      </c>
      <c r="P47" s="277">
        <f t="shared" si="19"/>
        <v>0</v>
      </c>
      <c r="Q47" s="187"/>
      <c r="R47" s="185" t="str">
        <f t="shared" si="16"/>
        <v>02-110-110 16 00</v>
      </c>
      <c r="S47" s="185" t="str">
        <f t="shared" si="15"/>
        <v>110 16 00</v>
      </c>
      <c r="U47" s="191">
        <f>'Planning Fund Estimate'!C61</f>
        <v>0</v>
      </c>
      <c r="V47" s="187"/>
    </row>
    <row r="48" spans="1:22" s="188" customFormat="1" ht="12.75">
      <c r="A48" s="275">
        <v>46</v>
      </c>
      <c r="B48" s="275"/>
      <c r="C48" s="275">
        <v>356</v>
      </c>
      <c r="D48" s="275"/>
      <c r="E48" s="275"/>
      <c r="F48" s="275">
        <v>0</v>
      </c>
      <c r="G48" s="275" t="s">
        <v>220</v>
      </c>
      <c r="H48" s="275"/>
      <c r="I48" s="275" t="s">
        <v>221</v>
      </c>
      <c r="J48" s="275"/>
      <c r="K48" s="275"/>
      <c r="L48" s="275"/>
      <c r="M48" s="275">
        <v>1</v>
      </c>
      <c r="N48" s="276">
        <f t="shared" si="17"/>
        <v>0</v>
      </c>
      <c r="O48" s="276">
        <f t="shared" si="18"/>
        <v>0</v>
      </c>
      <c r="P48" s="277">
        <f t="shared" si="19"/>
        <v>0</v>
      </c>
      <c r="Q48" s="187"/>
      <c r="R48" s="185" t="str">
        <f t="shared" si="16"/>
        <v>02-110-110 17 00</v>
      </c>
      <c r="S48" s="185" t="str">
        <f t="shared" si="15"/>
        <v>110 17 00</v>
      </c>
      <c r="U48" s="191">
        <f>'Planning Fund Estimate'!C62</f>
        <v>0</v>
      </c>
      <c r="V48" s="187"/>
    </row>
    <row r="49" spans="1:22" s="188" customFormat="1" ht="12.75">
      <c r="A49" s="275">
        <v>47</v>
      </c>
      <c r="B49" s="275"/>
      <c r="C49" s="275">
        <v>279</v>
      </c>
      <c r="D49" s="275"/>
      <c r="E49" s="275"/>
      <c r="F49" s="275">
        <v>0</v>
      </c>
      <c r="G49" s="275" t="s">
        <v>222</v>
      </c>
      <c r="H49" s="275"/>
      <c r="I49" s="275" t="s">
        <v>223</v>
      </c>
      <c r="J49" s="275"/>
      <c r="K49" s="275"/>
      <c r="L49" s="275"/>
      <c r="M49" s="275">
        <v>1</v>
      </c>
      <c r="N49" s="276">
        <f t="shared" si="17"/>
        <v>0</v>
      </c>
      <c r="O49" s="276">
        <f t="shared" si="18"/>
        <v>0</v>
      </c>
      <c r="P49" s="277">
        <f t="shared" si="19"/>
        <v>0</v>
      </c>
      <c r="Q49" s="187"/>
      <c r="R49" s="185" t="str">
        <f t="shared" si="16"/>
        <v>03-115-115 10 00</v>
      </c>
      <c r="S49" s="185" t="str">
        <f t="shared" si="15"/>
        <v>115 10 00</v>
      </c>
      <c r="U49" s="191">
        <f>'Planning Fund Estimate'!C73</f>
        <v>0</v>
      </c>
      <c r="V49" s="187"/>
    </row>
    <row r="50" spans="1:22" s="188" customFormat="1" ht="12.75">
      <c r="A50" s="275">
        <v>48</v>
      </c>
      <c r="B50" s="275"/>
      <c r="C50" s="275">
        <v>280</v>
      </c>
      <c r="D50" s="275"/>
      <c r="E50" s="275"/>
      <c r="F50" s="275">
        <v>0</v>
      </c>
      <c r="G50" s="275" t="s">
        <v>224</v>
      </c>
      <c r="H50" s="275"/>
      <c r="I50" s="275" t="s">
        <v>225</v>
      </c>
      <c r="J50" s="275"/>
      <c r="K50" s="275"/>
      <c r="L50" s="275"/>
      <c r="M50" s="275">
        <v>1</v>
      </c>
      <c r="N50" s="276">
        <f t="shared" si="17"/>
        <v>0</v>
      </c>
      <c r="O50" s="276">
        <f t="shared" si="18"/>
        <v>0</v>
      </c>
      <c r="P50" s="277">
        <f t="shared" si="19"/>
        <v>0</v>
      </c>
      <c r="Q50" s="187"/>
      <c r="R50" s="185" t="str">
        <f t="shared" si="16"/>
        <v>03-115-115 20 00</v>
      </c>
      <c r="S50" s="185" t="str">
        <f aca="true" t="shared" si="20" ref="S50:S72">RIGHT(R50,9)</f>
        <v>115 20 00</v>
      </c>
      <c r="U50" s="191">
        <f>'Planning Fund Estimate'!C74</f>
        <v>0</v>
      </c>
      <c r="V50" s="187"/>
    </row>
    <row r="51" spans="1:22" s="188" customFormat="1" ht="12.75">
      <c r="A51" s="275">
        <v>49</v>
      </c>
      <c r="B51" s="275"/>
      <c r="C51" s="275">
        <v>284</v>
      </c>
      <c r="D51" s="275"/>
      <c r="E51" s="275"/>
      <c r="F51" s="275">
        <v>0</v>
      </c>
      <c r="G51" s="275" t="s">
        <v>226</v>
      </c>
      <c r="H51" s="275"/>
      <c r="I51" s="275" t="s">
        <v>227</v>
      </c>
      <c r="J51" s="275"/>
      <c r="K51" s="275"/>
      <c r="L51" s="275"/>
      <c r="M51" s="275">
        <v>1</v>
      </c>
      <c r="N51" s="276">
        <f aca="true" t="shared" si="21" ref="N51:N73">U51</f>
        <v>0</v>
      </c>
      <c r="O51" s="276">
        <f aca="true" t="shared" si="22" ref="O51:O73">U51</f>
        <v>0</v>
      </c>
      <c r="P51" s="277">
        <f aca="true" t="shared" si="23" ref="P51:P73">U51</f>
        <v>0</v>
      </c>
      <c r="Q51" s="187"/>
      <c r="R51" s="185" t="str">
        <f aca="true" t="shared" si="24" ref="R51:R73">I51</f>
        <v>04-120-120 00 00</v>
      </c>
      <c r="S51" s="185" t="str">
        <f t="shared" si="20"/>
        <v>120 00 00</v>
      </c>
      <c r="U51" s="191">
        <f>'Planning Fund Estimate'!C75</f>
        <v>0</v>
      </c>
      <c r="V51" s="187"/>
    </row>
    <row r="52" spans="1:22" s="188" customFormat="1" ht="12.75">
      <c r="A52" s="275">
        <v>50</v>
      </c>
      <c r="B52" s="275"/>
      <c r="C52" s="275">
        <v>358</v>
      </c>
      <c r="D52" s="275"/>
      <c r="E52" s="275"/>
      <c r="F52" s="275">
        <v>0</v>
      </c>
      <c r="G52" s="275" t="s">
        <v>228</v>
      </c>
      <c r="H52" s="275"/>
      <c r="I52" s="275" t="s">
        <v>229</v>
      </c>
      <c r="J52" s="275"/>
      <c r="K52" s="275"/>
      <c r="L52" s="275"/>
      <c r="M52" s="275">
        <v>1</v>
      </c>
      <c r="N52" s="276">
        <f t="shared" si="21"/>
        <v>0</v>
      </c>
      <c r="O52" s="276">
        <f t="shared" si="22"/>
        <v>0</v>
      </c>
      <c r="P52" s="277">
        <f t="shared" si="23"/>
        <v>0</v>
      </c>
      <c r="Q52" s="187"/>
      <c r="R52" s="185" t="str">
        <f t="shared" si="24"/>
        <v>04-120-120 00 35</v>
      </c>
      <c r="S52" s="185" t="str">
        <f t="shared" si="20"/>
        <v>120 00 35</v>
      </c>
      <c r="U52" s="191">
        <f>'Planning Fund Estimate'!C76</f>
        <v>0</v>
      </c>
      <c r="V52" s="187"/>
    </row>
    <row r="53" spans="1:22" s="188" customFormat="1" ht="12.75">
      <c r="A53" s="275">
        <v>51</v>
      </c>
      <c r="B53" s="275"/>
      <c r="C53" s="275">
        <v>289</v>
      </c>
      <c r="D53" s="275"/>
      <c r="E53" s="275"/>
      <c r="F53" s="275">
        <v>0</v>
      </c>
      <c r="G53" s="275" t="s">
        <v>230</v>
      </c>
      <c r="H53" s="275"/>
      <c r="I53" s="275" t="s">
        <v>231</v>
      </c>
      <c r="J53" s="275"/>
      <c r="K53" s="275"/>
      <c r="L53" s="275"/>
      <c r="M53" s="275">
        <v>1</v>
      </c>
      <c r="N53" s="276">
        <f t="shared" si="21"/>
        <v>0</v>
      </c>
      <c r="O53" s="276">
        <f t="shared" si="22"/>
        <v>0</v>
      </c>
      <c r="P53" s="277">
        <f t="shared" si="23"/>
        <v>0</v>
      </c>
      <c r="Q53" s="187"/>
      <c r="R53" s="185" t="str">
        <f t="shared" si="24"/>
        <v>03-121-121 00 00</v>
      </c>
      <c r="S53" s="185" t="str">
        <f t="shared" si="20"/>
        <v>121 00 00</v>
      </c>
      <c r="U53" s="191">
        <f>'Planning Fund Estimate'!C77</f>
        <v>0</v>
      </c>
      <c r="V53" s="187"/>
    </row>
    <row r="54" spans="1:22" s="188" customFormat="1" ht="12.75">
      <c r="A54" s="275">
        <v>52</v>
      </c>
      <c r="B54" s="275"/>
      <c r="C54" s="275">
        <v>293</v>
      </c>
      <c r="D54" s="275"/>
      <c r="E54" s="275"/>
      <c r="F54" s="275">
        <v>0</v>
      </c>
      <c r="G54" s="275" t="s">
        <v>358</v>
      </c>
      <c r="H54" s="275"/>
      <c r="I54" s="275" t="s">
        <v>331</v>
      </c>
      <c r="J54" s="275"/>
      <c r="K54" s="275"/>
      <c r="L54" s="275"/>
      <c r="M54" s="275">
        <v>1</v>
      </c>
      <c r="N54" s="276">
        <f>U54</f>
        <v>0</v>
      </c>
      <c r="O54" s="276">
        <f>U54</f>
        <v>0</v>
      </c>
      <c r="P54" s="277">
        <f>U54</f>
        <v>0</v>
      </c>
      <c r="Q54" s="187"/>
      <c r="R54" s="185" t="str">
        <f>I54</f>
        <v>03-180-180 10 00</v>
      </c>
      <c r="S54" s="185" t="str">
        <f>RIGHT(R54,9)</f>
        <v>180 10 00</v>
      </c>
      <c r="U54" s="191">
        <f>'Planning Fund Estimate'!C78</f>
        <v>0</v>
      </c>
      <c r="V54" s="187"/>
    </row>
    <row r="55" spans="1:22" s="188" customFormat="1" ht="12.75">
      <c r="A55" s="275">
        <v>53</v>
      </c>
      <c r="B55" s="275"/>
      <c r="C55" s="275">
        <v>310</v>
      </c>
      <c r="D55" s="275"/>
      <c r="E55" s="275"/>
      <c r="F55" s="275">
        <v>0</v>
      </c>
      <c r="G55" s="275" t="s">
        <v>357</v>
      </c>
      <c r="H55" s="275"/>
      <c r="I55" s="275" t="s">
        <v>331</v>
      </c>
      <c r="J55" s="275"/>
      <c r="K55" s="275"/>
      <c r="L55" s="275"/>
      <c r="M55" s="275">
        <v>1</v>
      </c>
      <c r="N55" s="276">
        <f>U55</f>
        <v>0</v>
      </c>
      <c r="O55" s="276">
        <f>U55</f>
        <v>0</v>
      </c>
      <c r="P55" s="277">
        <f>U55</f>
        <v>0</v>
      </c>
      <c r="Q55" s="187"/>
      <c r="R55" s="185" t="str">
        <f>I55</f>
        <v>03-180-180 10 00</v>
      </c>
      <c r="S55" s="185" t="str">
        <f>RIGHT(R55,9)</f>
        <v>180 10 00</v>
      </c>
      <c r="U55" s="191">
        <f>'Planning Fund Estimate'!C79</f>
        <v>0</v>
      </c>
      <c r="V55" s="187"/>
    </row>
    <row r="56" spans="1:22" s="188" customFormat="1" ht="12.75">
      <c r="A56" s="275">
        <v>54</v>
      </c>
      <c r="B56" s="275"/>
      <c r="C56" s="275">
        <v>296</v>
      </c>
      <c r="D56" s="275"/>
      <c r="E56" s="275"/>
      <c r="F56" s="275">
        <v>0</v>
      </c>
      <c r="G56" s="275" t="s">
        <v>232</v>
      </c>
      <c r="H56" s="275"/>
      <c r="I56" s="275" t="s">
        <v>233</v>
      </c>
      <c r="J56" s="275"/>
      <c r="K56" s="275"/>
      <c r="L56" s="275"/>
      <c r="M56" s="275">
        <v>1</v>
      </c>
      <c r="N56" s="276">
        <f t="shared" si="21"/>
        <v>0</v>
      </c>
      <c r="O56" s="276">
        <f t="shared" si="22"/>
        <v>0</v>
      </c>
      <c r="P56" s="277">
        <f t="shared" si="23"/>
        <v>0</v>
      </c>
      <c r="Q56" s="187"/>
      <c r="R56" s="185" t="str">
        <f t="shared" si="24"/>
        <v>02-140-140 10 10</v>
      </c>
      <c r="S56" s="185" t="str">
        <f t="shared" si="20"/>
        <v>140 10 10</v>
      </c>
      <c r="U56" s="191">
        <f>'Planning Fund Estimate'!C63</f>
        <v>0</v>
      </c>
      <c r="V56" s="187"/>
    </row>
    <row r="57" spans="1:22" s="188" customFormat="1" ht="12.75">
      <c r="A57" s="275">
        <v>55</v>
      </c>
      <c r="B57" s="275"/>
      <c r="C57" s="275">
        <v>298</v>
      </c>
      <c r="D57" s="275"/>
      <c r="E57" s="275"/>
      <c r="F57" s="275">
        <v>0</v>
      </c>
      <c r="G57" s="275" t="s">
        <v>234</v>
      </c>
      <c r="H57" s="275"/>
      <c r="I57" s="275" t="s">
        <v>235</v>
      </c>
      <c r="J57" s="275"/>
      <c r="K57" s="275"/>
      <c r="L57" s="275"/>
      <c r="M57" s="275">
        <v>1</v>
      </c>
      <c r="N57" s="276">
        <f t="shared" si="21"/>
        <v>0</v>
      </c>
      <c r="O57" s="276">
        <f t="shared" si="22"/>
        <v>0</v>
      </c>
      <c r="P57" s="277">
        <f t="shared" si="23"/>
        <v>0</v>
      </c>
      <c r="Q57" s="187"/>
      <c r="R57" s="185" t="str">
        <f t="shared" si="24"/>
        <v>02-140-140 10 30</v>
      </c>
      <c r="S57" s="185" t="str">
        <f t="shared" si="20"/>
        <v>140 10 30</v>
      </c>
      <c r="U57" s="191">
        <f>'Planning Fund Estimate'!C64</f>
        <v>0</v>
      </c>
      <c r="V57" s="187"/>
    </row>
    <row r="58" spans="1:22" s="188" customFormat="1" ht="12.75">
      <c r="A58" s="275">
        <v>56</v>
      </c>
      <c r="B58" s="275"/>
      <c r="C58" s="275">
        <v>302</v>
      </c>
      <c r="D58" s="275"/>
      <c r="E58" s="275"/>
      <c r="F58" s="275">
        <v>0</v>
      </c>
      <c r="G58" s="275" t="s">
        <v>236</v>
      </c>
      <c r="H58" s="275"/>
      <c r="I58" s="275" t="s">
        <v>237</v>
      </c>
      <c r="J58" s="275"/>
      <c r="K58" s="275"/>
      <c r="L58" s="275"/>
      <c r="M58" s="275">
        <v>1</v>
      </c>
      <c r="N58" s="276">
        <f t="shared" si="21"/>
        <v>0</v>
      </c>
      <c r="O58" s="276">
        <f t="shared" si="22"/>
        <v>0</v>
      </c>
      <c r="P58" s="277">
        <f t="shared" si="23"/>
        <v>0</v>
      </c>
      <c r="Q58" s="187"/>
      <c r="R58" s="185" t="str">
        <f t="shared" si="24"/>
        <v>02-140-140 30 10</v>
      </c>
      <c r="S58" s="185" t="str">
        <f t="shared" si="20"/>
        <v>140 30 10</v>
      </c>
      <c r="U58" s="191">
        <f>'Planning Fund Estimate'!C65</f>
        <v>0</v>
      </c>
      <c r="V58" s="187"/>
    </row>
    <row r="59" spans="1:22" s="188" customFormat="1" ht="12.75">
      <c r="A59" s="275">
        <v>57</v>
      </c>
      <c r="B59" s="275"/>
      <c r="C59" s="275">
        <v>304</v>
      </c>
      <c r="D59" s="275"/>
      <c r="E59" s="275"/>
      <c r="F59" s="275">
        <v>0</v>
      </c>
      <c r="G59" s="275" t="s">
        <v>238</v>
      </c>
      <c r="H59" s="275"/>
      <c r="I59" s="275" t="s">
        <v>239</v>
      </c>
      <c r="J59" s="275"/>
      <c r="K59" s="275"/>
      <c r="L59" s="275"/>
      <c r="M59" s="275">
        <v>1</v>
      </c>
      <c r="N59" s="276">
        <f t="shared" si="21"/>
        <v>0</v>
      </c>
      <c r="O59" s="276">
        <f t="shared" si="22"/>
        <v>0</v>
      </c>
      <c r="P59" s="277">
        <f t="shared" si="23"/>
        <v>0</v>
      </c>
      <c r="Q59" s="187"/>
      <c r="R59" s="185" t="str">
        <f t="shared" si="24"/>
        <v>01-140-140 40 10</v>
      </c>
      <c r="S59" s="185" t="str">
        <f t="shared" si="20"/>
        <v>140 40 10</v>
      </c>
      <c r="U59" s="191">
        <f>'Planning Fund Estimate'!C37</f>
        <v>0</v>
      </c>
      <c r="V59" s="187"/>
    </row>
    <row r="60" spans="1:22" s="188" customFormat="1" ht="12.75">
      <c r="A60" s="275">
        <v>58</v>
      </c>
      <c r="B60" s="275"/>
      <c r="C60" s="275">
        <v>308</v>
      </c>
      <c r="D60" s="275"/>
      <c r="E60" s="275"/>
      <c r="F60" s="275">
        <v>0</v>
      </c>
      <c r="G60" s="275" t="s">
        <v>240</v>
      </c>
      <c r="H60" s="275"/>
      <c r="I60" s="275" t="s">
        <v>241</v>
      </c>
      <c r="J60" s="275"/>
      <c r="K60" s="275"/>
      <c r="L60" s="275"/>
      <c r="M60" s="275">
        <v>1</v>
      </c>
      <c r="N60" s="276">
        <f t="shared" si="21"/>
        <v>0</v>
      </c>
      <c r="O60" s="276">
        <f t="shared" si="22"/>
        <v>0</v>
      </c>
      <c r="P60" s="277">
        <f t="shared" si="23"/>
        <v>0</v>
      </c>
      <c r="Q60" s="187"/>
      <c r="R60" s="185" t="str">
        <f t="shared" si="24"/>
        <v>05-160-160 00 00</v>
      </c>
      <c r="S60" s="185" t="str">
        <f t="shared" si="20"/>
        <v>160 00 00</v>
      </c>
      <c r="U60" s="191">
        <f>'Planning Fund Estimate'!C96</f>
        <v>0</v>
      </c>
      <c r="V60" s="187"/>
    </row>
    <row r="61" spans="1:22" s="188" customFormat="1" ht="12.75">
      <c r="A61" s="275">
        <v>59</v>
      </c>
      <c r="B61" s="275"/>
      <c r="C61" s="275">
        <v>311</v>
      </c>
      <c r="D61" s="275"/>
      <c r="E61" s="275"/>
      <c r="F61" s="275">
        <v>0</v>
      </c>
      <c r="G61" s="275" t="s">
        <v>242</v>
      </c>
      <c r="H61" s="275"/>
      <c r="I61" s="275" t="s">
        <v>243</v>
      </c>
      <c r="J61" s="275"/>
      <c r="K61" s="275"/>
      <c r="L61" s="275"/>
      <c r="M61" s="275">
        <v>1</v>
      </c>
      <c r="N61" s="276">
        <f t="shared" si="21"/>
        <v>0</v>
      </c>
      <c r="O61" s="276">
        <f t="shared" si="22"/>
        <v>0</v>
      </c>
      <c r="P61" s="277">
        <f t="shared" si="23"/>
        <v>0</v>
      </c>
      <c r="Q61" s="187"/>
      <c r="R61" s="185" t="str">
        <f t="shared" si="24"/>
        <v>03-180-180 10 10</v>
      </c>
      <c r="S61" s="185" t="str">
        <f t="shared" si="20"/>
        <v>180 10 10</v>
      </c>
      <c r="U61" s="191">
        <f>'Planning Fund Estimate'!C80</f>
        <v>0</v>
      </c>
      <c r="V61" s="187"/>
    </row>
    <row r="62" spans="1:22" s="188" customFormat="1" ht="12.75">
      <c r="A62" s="275">
        <v>60</v>
      </c>
      <c r="B62" s="275"/>
      <c r="C62" s="275">
        <v>312</v>
      </c>
      <c r="D62" s="275"/>
      <c r="E62" s="275"/>
      <c r="F62" s="275">
        <v>0</v>
      </c>
      <c r="G62" s="275" t="s">
        <v>244</v>
      </c>
      <c r="H62" s="275"/>
      <c r="I62" s="275" t="s">
        <v>245</v>
      </c>
      <c r="J62" s="275"/>
      <c r="K62" s="275"/>
      <c r="L62" s="275"/>
      <c r="M62" s="275">
        <v>1</v>
      </c>
      <c r="N62" s="276">
        <f t="shared" si="21"/>
        <v>0</v>
      </c>
      <c r="O62" s="276">
        <f t="shared" si="22"/>
        <v>0</v>
      </c>
      <c r="P62" s="277">
        <f t="shared" si="23"/>
        <v>0</v>
      </c>
      <c r="Q62" s="187"/>
      <c r="R62" s="185" t="str">
        <f t="shared" si="24"/>
        <v>03-180-180 10 20</v>
      </c>
      <c r="S62" s="185" t="str">
        <f t="shared" si="20"/>
        <v>180 10 20</v>
      </c>
      <c r="U62" s="191">
        <f>'Planning Fund Estimate'!C81</f>
        <v>0</v>
      </c>
      <c r="V62" s="187"/>
    </row>
    <row r="63" spans="1:22" s="188" customFormat="1" ht="12.75">
      <c r="A63" s="275">
        <v>61</v>
      </c>
      <c r="B63" s="275"/>
      <c r="C63" s="275">
        <v>313</v>
      </c>
      <c r="D63" s="275"/>
      <c r="E63" s="275"/>
      <c r="F63" s="275">
        <v>0</v>
      </c>
      <c r="G63" s="275" t="s">
        <v>246</v>
      </c>
      <c r="H63" s="275"/>
      <c r="I63" s="275" t="s">
        <v>247</v>
      </c>
      <c r="J63" s="275"/>
      <c r="K63" s="275"/>
      <c r="L63" s="275"/>
      <c r="M63" s="275">
        <v>1</v>
      </c>
      <c r="N63" s="276">
        <f t="shared" si="21"/>
        <v>0</v>
      </c>
      <c r="O63" s="276">
        <f t="shared" si="22"/>
        <v>0</v>
      </c>
      <c r="P63" s="277">
        <f t="shared" si="23"/>
        <v>0</v>
      </c>
      <c r="Q63" s="187"/>
      <c r="R63" s="185" t="str">
        <f t="shared" si="24"/>
        <v>03-180-180 10 30</v>
      </c>
      <c r="S63" s="185" t="str">
        <f t="shared" si="20"/>
        <v>180 10 30</v>
      </c>
      <c r="U63" s="186">
        <f>'Planning Fund Estimate'!C82</f>
        <v>0</v>
      </c>
      <c r="V63" s="187"/>
    </row>
    <row r="64" spans="1:22" s="188" customFormat="1" ht="12.75">
      <c r="A64" s="275">
        <v>62</v>
      </c>
      <c r="B64" s="275"/>
      <c r="C64" s="275">
        <v>314</v>
      </c>
      <c r="D64" s="275"/>
      <c r="E64" s="275"/>
      <c r="F64" s="275">
        <v>0</v>
      </c>
      <c r="G64" s="275" t="s">
        <v>356</v>
      </c>
      <c r="H64" s="275"/>
      <c r="I64" s="275" t="s">
        <v>247</v>
      </c>
      <c r="J64" s="275"/>
      <c r="K64" s="275"/>
      <c r="L64" s="275"/>
      <c r="M64" s="275">
        <v>1</v>
      </c>
      <c r="N64" s="276">
        <f t="shared" si="21"/>
        <v>0</v>
      </c>
      <c r="O64" s="276">
        <f t="shared" si="22"/>
        <v>0</v>
      </c>
      <c r="P64" s="277">
        <f t="shared" si="23"/>
        <v>0</v>
      </c>
      <c r="Q64" s="187"/>
      <c r="R64" s="185" t="str">
        <f t="shared" si="24"/>
        <v>03-180-180 10 30</v>
      </c>
      <c r="S64" s="185" t="str">
        <f t="shared" si="20"/>
        <v>180 10 30</v>
      </c>
      <c r="U64" s="186">
        <f>'Planning Fund Estimate'!C83</f>
        <v>0</v>
      </c>
      <c r="V64" s="187"/>
    </row>
    <row r="65" spans="1:22" s="188" customFormat="1" ht="12.75">
      <c r="A65" s="275">
        <v>63</v>
      </c>
      <c r="B65" s="275"/>
      <c r="C65" s="275">
        <v>316</v>
      </c>
      <c r="D65" s="275"/>
      <c r="E65" s="275"/>
      <c r="F65" s="275">
        <v>0</v>
      </c>
      <c r="G65" s="275" t="s">
        <v>248</v>
      </c>
      <c r="H65" s="275"/>
      <c r="I65" s="275" t="s">
        <v>249</v>
      </c>
      <c r="J65" s="275"/>
      <c r="K65" s="275"/>
      <c r="L65" s="275"/>
      <c r="M65" s="275">
        <v>1</v>
      </c>
      <c r="N65" s="276">
        <f t="shared" si="21"/>
        <v>0</v>
      </c>
      <c r="O65" s="276">
        <f t="shared" si="22"/>
        <v>0</v>
      </c>
      <c r="P65" s="277">
        <f t="shared" si="23"/>
        <v>0</v>
      </c>
      <c r="Q65" s="187"/>
      <c r="R65" s="185" t="str">
        <f t="shared" si="24"/>
        <v>03-180-180 10 60</v>
      </c>
      <c r="S65" s="185" t="str">
        <f t="shared" si="20"/>
        <v>180 10 60</v>
      </c>
      <c r="U65" s="186">
        <f>'Planning Fund Estimate'!C84</f>
        <v>0</v>
      </c>
      <c r="V65" s="187"/>
    </row>
    <row r="66" spans="1:22" s="188" customFormat="1" ht="12.75">
      <c r="A66" s="275">
        <v>64</v>
      </c>
      <c r="B66" s="275"/>
      <c r="C66" s="275">
        <v>317</v>
      </c>
      <c r="D66" s="275"/>
      <c r="E66" s="275"/>
      <c r="F66" s="275">
        <v>0</v>
      </c>
      <c r="G66" s="275" t="s">
        <v>364</v>
      </c>
      <c r="H66" s="275"/>
      <c r="I66" s="275" t="s">
        <v>250</v>
      </c>
      <c r="J66" s="275"/>
      <c r="K66" s="275"/>
      <c r="L66" s="275"/>
      <c r="M66" s="275">
        <v>1</v>
      </c>
      <c r="N66" s="276">
        <f t="shared" si="21"/>
        <v>0</v>
      </c>
      <c r="O66" s="276">
        <f t="shared" si="22"/>
        <v>0</v>
      </c>
      <c r="P66" s="277">
        <f t="shared" si="23"/>
        <v>0</v>
      </c>
      <c r="Q66" s="187"/>
      <c r="R66" s="185" t="str">
        <f t="shared" si="24"/>
        <v>03-180-180 20 00</v>
      </c>
      <c r="S66" s="185" t="str">
        <f t="shared" si="20"/>
        <v>180 20 00</v>
      </c>
      <c r="U66" s="186">
        <f>'Planning Fund Estimate'!C85</f>
        <v>0</v>
      </c>
      <c r="V66" s="187"/>
    </row>
    <row r="67" spans="1:22" s="188" customFormat="1" ht="12.75">
      <c r="A67" s="275">
        <v>65</v>
      </c>
      <c r="B67" s="275"/>
      <c r="C67" s="275">
        <v>318</v>
      </c>
      <c r="D67" s="275"/>
      <c r="E67" s="275"/>
      <c r="F67" s="275">
        <v>0</v>
      </c>
      <c r="G67" s="275" t="s">
        <v>365</v>
      </c>
      <c r="H67" s="275"/>
      <c r="I67" s="275" t="s">
        <v>251</v>
      </c>
      <c r="J67" s="275"/>
      <c r="K67" s="275"/>
      <c r="L67" s="275"/>
      <c r="M67" s="275">
        <v>1</v>
      </c>
      <c r="N67" s="276">
        <f t="shared" si="21"/>
        <v>0</v>
      </c>
      <c r="O67" s="276">
        <f t="shared" si="22"/>
        <v>0</v>
      </c>
      <c r="P67" s="277">
        <f t="shared" si="23"/>
        <v>0</v>
      </c>
      <c r="Q67" s="187"/>
      <c r="R67" s="185" t="str">
        <f t="shared" si="24"/>
        <v>03-180-180 25 10</v>
      </c>
      <c r="S67" s="185" t="str">
        <f t="shared" si="20"/>
        <v>180 25 10</v>
      </c>
      <c r="U67" s="186">
        <f>'Full Funding Estimate'!C86</f>
        <v>0</v>
      </c>
      <c r="V67" s="187"/>
    </row>
    <row r="68" spans="1:22" s="188" customFormat="1" ht="12.75">
      <c r="A68" s="275">
        <v>66</v>
      </c>
      <c r="B68" s="275"/>
      <c r="C68" s="275">
        <v>319</v>
      </c>
      <c r="D68" s="275"/>
      <c r="E68" s="275"/>
      <c r="F68" s="275">
        <v>0</v>
      </c>
      <c r="G68" s="275" t="s">
        <v>252</v>
      </c>
      <c r="H68" s="275"/>
      <c r="I68" s="275" t="s">
        <v>253</v>
      </c>
      <c r="J68" s="275"/>
      <c r="K68" s="275"/>
      <c r="L68" s="275"/>
      <c r="M68" s="275">
        <v>1</v>
      </c>
      <c r="N68" s="276">
        <f t="shared" si="21"/>
        <v>0</v>
      </c>
      <c r="O68" s="276">
        <f t="shared" si="22"/>
        <v>0</v>
      </c>
      <c r="P68" s="277">
        <f t="shared" si="23"/>
        <v>0</v>
      </c>
      <c r="Q68" s="187"/>
      <c r="R68" s="185" t="str">
        <f t="shared" si="24"/>
        <v>03-180-180 25 20</v>
      </c>
      <c r="S68" s="185" t="str">
        <f t="shared" si="20"/>
        <v>180 25 20</v>
      </c>
      <c r="U68" s="186">
        <f>'Planning Fund Estimate'!C87</f>
        <v>0</v>
      </c>
      <c r="V68" s="187"/>
    </row>
    <row r="69" spans="1:22" s="188" customFormat="1" ht="12.75">
      <c r="A69" s="275">
        <v>67</v>
      </c>
      <c r="B69" s="275"/>
      <c r="C69" s="275">
        <v>320</v>
      </c>
      <c r="D69" s="275"/>
      <c r="E69" s="275"/>
      <c r="F69" s="275">
        <v>0</v>
      </c>
      <c r="G69" s="275" t="s">
        <v>254</v>
      </c>
      <c r="H69" s="275"/>
      <c r="I69" s="275" t="s">
        <v>255</v>
      </c>
      <c r="J69" s="275"/>
      <c r="K69" s="275"/>
      <c r="L69" s="275"/>
      <c r="M69" s="275">
        <v>1</v>
      </c>
      <c r="N69" s="276">
        <f t="shared" si="21"/>
        <v>0</v>
      </c>
      <c r="O69" s="276">
        <f t="shared" si="22"/>
        <v>0</v>
      </c>
      <c r="P69" s="277">
        <f t="shared" si="23"/>
        <v>0</v>
      </c>
      <c r="Q69" s="187"/>
      <c r="R69" s="185" t="str">
        <f t="shared" si="24"/>
        <v>03-180-180 30 00</v>
      </c>
      <c r="S69" s="185" t="str">
        <f t="shared" si="20"/>
        <v>180 30 00</v>
      </c>
      <c r="U69" s="186">
        <f>'Planning Fund Estimate'!C88</f>
        <v>0</v>
      </c>
      <c r="V69" s="187"/>
    </row>
    <row r="70" spans="1:22" s="188" customFormat="1" ht="12.75">
      <c r="A70" s="275">
        <v>68</v>
      </c>
      <c r="B70" s="275"/>
      <c r="C70" s="275">
        <v>321</v>
      </c>
      <c r="D70" s="275"/>
      <c r="E70" s="275"/>
      <c r="F70" s="275">
        <v>0</v>
      </c>
      <c r="G70" s="275" t="s">
        <v>256</v>
      </c>
      <c r="H70" s="275"/>
      <c r="I70" s="275" t="s">
        <v>257</v>
      </c>
      <c r="J70" s="275"/>
      <c r="K70" s="275"/>
      <c r="L70" s="275"/>
      <c r="M70" s="275">
        <v>1</v>
      </c>
      <c r="N70" s="276">
        <f t="shared" si="21"/>
        <v>0</v>
      </c>
      <c r="O70" s="276">
        <f t="shared" si="22"/>
        <v>0</v>
      </c>
      <c r="P70" s="277">
        <f t="shared" si="23"/>
        <v>0</v>
      </c>
      <c r="Q70" s="187"/>
      <c r="R70" s="185" t="str">
        <f t="shared" si="24"/>
        <v>03-180-180 40 00</v>
      </c>
      <c r="S70" s="185" t="str">
        <f t="shared" si="20"/>
        <v>180 40 00</v>
      </c>
      <c r="U70" s="186">
        <f>'Planning Fund Estimate'!C89</f>
        <v>0</v>
      </c>
      <c r="V70" s="187"/>
    </row>
    <row r="71" spans="1:22" s="188" customFormat="1" ht="12.75">
      <c r="A71" s="275">
        <v>69</v>
      </c>
      <c r="B71" s="275"/>
      <c r="C71" s="275">
        <v>331</v>
      </c>
      <c r="D71" s="275"/>
      <c r="E71" s="275"/>
      <c r="F71" s="275">
        <v>0</v>
      </c>
      <c r="G71" s="275" t="s">
        <v>341</v>
      </c>
      <c r="H71" s="275"/>
      <c r="I71" s="275" t="s">
        <v>333</v>
      </c>
      <c r="J71" s="275"/>
      <c r="K71" s="275"/>
      <c r="L71" s="275"/>
      <c r="M71" s="275">
        <v>1</v>
      </c>
      <c r="N71" s="276">
        <f t="shared" si="21"/>
        <v>0</v>
      </c>
      <c r="O71" s="276">
        <f t="shared" si="22"/>
        <v>0</v>
      </c>
      <c r="P71" s="277">
        <f t="shared" si="23"/>
        <v>0</v>
      </c>
      <c r="Q71" s="187"/>
      <c r="R71" s="185" t="str">
        <f t="shared" si="24"/>
        <v>04-180-180 70 10</v>
      </c>
      <c r="S71" s="185" t="str">
        <f t="shared" si="20"/>
        <v>180 70 10</v>
      </c>
      <c r="U71" s="186">
        <f>'Planning Fund Estimate'!C90</f>
        <v>0</v>
      </c>
      <c r="V71" s="187"/>
    </row>
    <row r="72" spans="1:22" s="188" customFormat="1" ht="12.75">
      <c r="A72" s="275">
        <v>70</v>
      </c>
      <c r="B72" s="275"/>
      <c r="C72" s="275">
        <v>332</v>
      </c>
      <c r="D72" s="275"/>
      <c r="E72" s="275"/>
      <c r="F72" s="275">
        <v>0</v>
      </c>
      <c r="G72" s="275" t="s">
        <v>261</v>
      </c>
      <c r="H72" s="275"/>
      <c r="I72" s="275" t="s">
        <v>258</v>
      </c>
      <c r="J72" s="275"/>
      <c r="K72" s="275"/>
      <c r="L72" s="275"/>
      <c r="M72" s="275">
        <v>1</v>
      </c>
      <c r="N72" s="276">
        <f t="shared" si="21"/>
        <v>0</v>
      </c>
      <c r="O72" s="276">
        <f t="shared" si="22"/>
        <v>0</v>
      </c>
      <c r="P72" s="277">
        <f t="shared" si="23"/>
        <v>0</v>
      </c>
      <c r="Q72" s="187"/>
      <c r="R72" s="185" t="str">
        <f t="shared" si="24"/>
        <v>04-180-180 70 20</v>
      </c>
      <c r="S72" s="185" t="str">
        <f t="shared" si="20"/>
        <v>180 70 20</v>
      </c>
      <c r="U72" s="186">
        <f>'Planning Fund Estimate'!C91</f>
        <v>0</v>
      </c>
      <c r="V72" s="187"/>
    </row>
    <row r="73" spans="1:22" s="188" customFormat="1" ht="12.75">
      <c r="A73" s="275">
        <v>71</v>
      </c>
      <c r="B73" s="275"/>
      <c r="C73" s="275">
        <v>339</v>
      </c>
      <c r="D73" s="275"/>
      <c r="E73" s="275"/>
      <c r="F73" s="275">
        <v>0</v>
      </c>
      <c r="G73" s="275" t="s">
        <v>344</v>
      </c>
      <c r="H73" s="275"/>
      <c r="I73" s="275" t="s">
        <v>259</v>
      </c>
      <c r="J73" s="275"/>
      <c r="K73" s="275"/>
      <c r="L73" s="275"/>
      <c r="M73" s="275">
        <v>1</v>
      </c>
      <c r="N73" s="276">
        <f t="shared" si="21"/>
        <v>0</v>
      </c>
      <c r="O73" s="276">
        <f t="shared" si="22"/>
        <v>0</v>
      </c>
      <c r="P73" s="277">
        <f t="shared" si="23"/>
        <v>0</v>
      </c>
      <c r="Q73" s="187"/>
      <c r="R73" s="194" t="str">
        <f t="shared" si="24"/>
        <v>03-190-190 00 00</v>
      </c>
      <c r="S73" s="194" t="str">
        <f>RIGHT(R73,9)</f>
        <v>190 00 00</v>
      </c>
      <c r="T73" s="195"/>
      <c r="U73" s="191">
        <f>'Planning Fund Estimate'!C98</f>
        <v>0</v>
      </c>
      <c r="V73" s="187"/>
    </row>
    <row r="74" spans="1:22" s="188" customFormat="1" ht="12.75">
      <c r="A74" s="185"/>
      <c r="B74" s="185"/>
      <c r="C74" s="185"/>
      <c r="D74" s="185"/>
      <c r="E74" s="185"/>
      <c r="F74" s="185"/>
      <c r="G74" s="185"/>
      <c r="H74" s="185"/>
      <c r="I74" s="185"/>
      <c r="J74" s="185"/>
      <c r="K74" s="185"/>
      <c r="L74" s="185"/>
      <c r="M74" s="185"/>
      <c r="N74" s="186"/>
      <c r="O74" s="186"/>
      <c r="P74" s="190"/>
      <c r="Q74" s="187"/>
      <c r="R74" s="194"/>
      <c r="S74" s="194"/>
      <c r="T74" s="195"/>
      <c r="U74" s="191"/>
      <c r="V74" s="187"/>
    </row>
    <row r="75" spans="1:22" s="188" customFormat="1" ht="12.75">
      <c r="A75" s="185"/>
      <c r="P75" s="192">
        <f>SUM(P3:P73)</f>
        <v>0</v>
      </c>
      <c r="Q75" s="187"/>
      <c r="U75" s="192">
        <f>SUM(U3:U73)</f>
        <v>0</v>
      </c>
      <c r="V75" s="187"/>
    </row>
    <row r="76" spans="1:22" s="188" customFormat="1" ht="12.75">
      <c r="A76" s="185"/>
      <c r="Q76" s="187"/>
      <c r="U76" s="193"/>
      <c r="V76" s="187"/>
    </row>
    <row r="77" spans="1:22" s="188" customFormat="1" ht="12.75">
      <c r="A77" s="185"/>
      <c r="Q77" s="187"/>
      <c r="U77" s="192"/>
      <c r="V77" s="187"/>
    </row>
    <row r="78" spans="1:22" s="188" customFormat="1" ht="12.75">
      <c r="A78" s="185"/>
      <c r="Q78" s="187"/>
      <c r="U78" s="193"/>
      <c r="V78" s="187"/>
    </row>
    <row r="79" spans="1:22" s="188" customFormat="1" ht="12.75">
      <c r="A79" s="185"/>
      <c r="Q79" s="187"/>
      <c r="U79" s="192"/>
      <c r="V79" s="187"/>
    </row>
    <row r="80" spans="1:22" s="188" customFormat="1" ht="12.75">
      <c r="A80" s="185"/>
      <c r="Q80" s="187"/>
      <c r="U80" s="193"/>
      <c r="V80" s="187"/>
    </row>
    <row r="81" spans="1:22" s="188" customFormat="1" ht="12.75">
      <c r="A81" s="185"/>
      <c r="Q81" s="187"/>
      <c r="U81" s="193"/>
      <c r="V81" s="187"/>
    </row>
    <row r="82" spans="1:22" s="188" customFormat="1" ht="12.75">
      <c r="A82" s="185"/>
      <c r="Q82" s="187"/>
      <c r="U82" s="193"/>
      <c r="V82" s="187"/>
    </row>
    <row r="83" spans="1:22" s="188" customFormat="1" ht="12.75">
      <c r="A83" s="185"/>
      <c r="Q83" s="187"/>
      <c r="U83" s="193"/>
      <c r="V83" s="187"/>
    </row>
    <row r="84" spans="1:22" s="188" customFormat="1" ht="12.75">
      <c r="A84" s="185"/>
      <c r="Q84" s="187"/>
      <c r="U84" s="193"/>
      <c r="V84" s="187"/>
    </row>
    <row r="85" spans="1:22" s="188" customFormat="1" ht="12.75">
      <c r="A85" s="185"/>
      <c r="Q85" s="187"/>
      <c r="U85" s="193"/>
      <c r="V85" s="187"/>
    </row>
    <row r="86" spans="1:22" s="188" customFormat="1" ht="12.75">
      <c r="A86" s="185"/>
      <c r="Q86" s="187"/>
      <c r="U86" s="193"/>
      <c r="V86" s="187"/>
    </row>
    <row r="87" spans="1:22" s="188" customFormat="1" ht="12.75">
      <c r="A87" s="185"/>
      <c r="Q87" s="187"/>
      <c r="U87" s="193"/>
      <c r="V87" s="187"/>
    </row>
    <row r="88" spans="1:22" s="188" customFormat="1" ht="12.75">
      <c r="A88" s="185"/>
      <c r="Q88" s="187"/>
      <c r="U88" s="193"/>
      <c r="V88" s="187"/>
    </row>
    <row r="89" spans="1:22" s="188" customFormat="1" ht="12.75">
      <c r="A89" s="185"/>
      <c r="Q89" s="187"/>
      <c r="U89" s="193"/>
      <c r="V89" s="187"/>
    </row>
    <row r="90" spans="1:22" s="188" customFormat="1" ht="12.75">
      <c r="A90" s="185"/>
      <c r="Q90" s="187"/>
      <c r="U90" s="193"/>
      <c r="V90" s="187"/>
    </row>
    <row r="91" spans="1:22" s="188" customFormat="1" ht="12.75">
      <c r="A91" s="185"/>
      <c r="Q91" s="187"/>
      <c r="U91" s="193"/>
      <c r="V91" s="187"/>
    </row>
    <row r="92" spans="1:22" s="188" customFormat="1" ht="12.75">
      <c r="A92" s="185"/>
      <c r="Q92" s="187"/>
      <c r="U92" s="193"/>
      <c r="V92" s="187"/>
    </row>
    <row r="93" spans="1:22" s="188" customFormat="1" ht="12.75">
      <c r="A93" s="185"/>
      <c r="Q93" s="187"/>
      <c r="U93" s="193"/>
      <c r="V93" s="187"/>
    </row>
    <row r="94" spans="1:22" s="188" customFormat="1" ht="12.75">
      <c r="A94" s="185"/>
      <c r="Q94" s="187"/>
      <c r="U94" s="193"/>
      <c r="V94" s="187"/>
    </row>
    <row r="95" spans="1:22" s="188" customFormat="1" ht="12.75">
      <c r="A95" s="185"/>
      <c r="Q95" s="187"/>
      <c r="U95" s="193"/>
      <c r="V95" s="187"/>
    </row>
    <row r="96" spans="1:22" s="188" customFormat="1" ht="12.75">
      <c r="A96" s="185"/>
      <c r="Q96" s="187"/>
      <c r="U96" s="193"/>
      <c r="V96" s="187"/>
    </row>
    <row r="97" spans="1:22" s="188" customFormat="1" ht="12.75">
      <c r="A97" s="185"/>
      <c r="Q97" s="187"/>
      <c r="U97" s="193"/>
      <c r="V97" s="187"/>
    </row>
    <row r="98" spans="1:22" s="188" customFormat="1" ht="12.75">
      <c r="A98" s="185"/>
      <c r="Q98" s="187"/>
      <c r="U98" s="193"/>
      <c r="V98" s="187"/>
    </row>
    <row r="99" spans="1:22" s="188" customFormat="1" ht="12.75">
      <c r="A99" s="185"/>
      <c r="Q99" s="187"/>
      <c r="U99" s="193"/>
      <c r="V99" s="187"/>
    </row>
    <row r="100" spans="1:22" s="188" customFormat="1" ht="12.75">
      <c r="A100" s="185"/>
      <c r="Q100" s="187"/>
      <c r="U100" s="193"/>
      <c r="V100" s="187"/>
    </row>
    <row r="101" spans="1:22" s="188" customFormat="1" ht="12.75">
      <c r="A101" s="185"/>
      <c r="Q101" s="187"/>
      <c r="U101" s="193"/>
      <c r="V101" s="187"/>
    </row>
    <row r="102" spans="1:22" s="188" customFormat="1" ht="12.75">
      <c r="A102" s="185"/>
      <c r="Q102" s="187"/>
      <c r="U102" s="193"/>
      <c r="V102" s="187"/>
    </row>
    <row r="103" spans="1:22" s="188" customFormat="1" ht="12.75">
      <c r="A103" s="185"/>
      <c r="Q103" s="187"/>
      <c r="U103" s="193"/>
      <c r="V103" s="187"/>
    </row>
    <row r="104" spans="1:22" s="188" customFormat="1" ht="12.75">
      <c r="A104" s="185"/>
      <c r="Q104" s="187"/>
      <c r="U104" s="193"/>
      <c r="V104" s="187"/>
    </row>
    <row r="105" spans="1:22" s="188" customFormat="1" ht="12.75">
      <c r="A105" s="185"/>
      <c r="Q105" s="187"/>
      <c r="U105" s="193"/>
      <c r="V105" s="187"/>
    </row>
    <row r="106" spans="1:22" s="188" customFormat="1" ht="12.75">
      <c r="A106" s="185"/>
      <c r="Q106" s="187"/>
      <c r="U106" s="193"/>
      <c r="V106" s="187"/>
    </row>
    <row r="107" spans="1:22" s="188" customFormat="1" ht="12.75">
      <c r="A107" s="185"/>
      <c r="Q107" s="187"/>
      <c r="U107" s="193"/>
      <c r="V107" s="187"/>
    </row>
    <row r="108" spans="1:22" s="188" customFormat="1" ht="12.75">
      <c r="A108" s="185"/>
      <c r="Q108" s="187"/>
      <c r="U108" s="193"/>
      <c r="V108" s="187"/>
    </row>
    <row r="109" spans="1:22" s="188" customFormat="1" ht="12.75">
      <c r="A109" s="185"/>
      <c r="Q109" s="187"/>
      <c r="U109" s="193"/>
      <c r="V109" s="187"/>
    </row>
    <row r="110" spans="1:22" s="188" customFormat="1" ht="12.75">
      <c r="A110" s="185"/>
      <c r="Q110" s="187"/>
      <c r="U110" s="193"/>
      <c r="V110" s="187"/>
    </row>
    <row r="111" spans="1:22" s="188" customFormat="1" ht="12.75">
      <c r="A111" s="185"/>
      <c r="Q111" s="187"/>
      <c r="U111" s="193"/>
      <c r="V111" s="187"/>
    </row>
    <row r="112" spans="1:22" s="188" customFormat="1" ht="12.75">
      <c r="A112" s="185"/>
      <c r="Q112" s="187"/>
      <c r="U112" s="193"/>
      <c r="V112" s="187"/>
    </row>
    <row r="113" spans="1:22" s="188" customFormat="1" ht="12.75">
      <c r="A113" s="185"/>
      <c r="Q113" s="187"/>
      <c r="U113" s="193"/>
      <c r="V113" s="187"/>
    </row>
    <row r="114" spans="1:22" s="188" customFormat="1" ht="12.75">
      <c r="A114" s="185"/>
      <c r="Q114" s="187"/>
      <c r="U114" s="193"/>
      <c r="V114" s="187"/>
    </row>
    <row r="115" spans="1:22" s="188" customFormat="1" ht="12.75">
      <c r="A115" s="185"/>
      <c r="Q115" s="187"/>
      <c r="U115" s="193"/>
      <c r="V115" s="187"/>
    </row>
    <row r="116" spans="1:22" s="188" customFormat="1" ht="12.75">
      <c r="A116" s="185"/>
      <c r="Q116" s="187"/>
      <c r="U116" s="193"/>
      <c r="V116" s="187"/>
    </row>
    <row r="117" spans="1:22" s="188" customFormat="1" ht="12.75">
      <c r="A117" s="185"/>
      <c r="Q117" s="187"/>
      <c r="U117" s="193"/>
      <c r="V117" s="187"/>
    </row>
    <row r="118" spans="1:22" s="188" customFormat="1" ht="12.75">
      <c r="A118" s="185"/>
      <c r="Q118" s="187"/>
      <c r="U118" s="193"/>
      <c r="V118" s="187"/>
    </row>
    <row r="119" spans="1:22" s="188" customFormat="1" ht="12.75">
      <c r="A119" s="185"/>
      <c r="Q119" s="187"/>
      <c r="U119" s="193"/>
      <c r="V119" s="187"/>
    </row>
    <row r="120" spans="1:22" s="188" customFormat="1" ht="12.75">
      <c r="A120" s="185"/>
      <c r="Q120" s="187"/>
      <c r="U120" s="193"/>
      <c r="V120" s="187"/>
    </row>
    <row r="121" spans="1:22" s="188" customFormat="1" ht="12.75">
      <c r="A121" s="185"/>
      <c r="Q121" s="187"/>
      <c r="U121" s="193"/>
      <c r="V121" s="187"/>
    </row>
    <row r="122" spans="1:22" s="188" customFormat="1" ht="12.75">
      <c r="A122" s="185"/>
      <c r="Q122" s="187"/>
      <c r="U122" s="193"/>
      <c r="V122" s="187"/>
    </row>
    <row r="123" spans="1:22" s="188" customFormat="1" ht="12.75">
      <c r="A123" s="185"/>
      <c r="Q123" s="187"/>
      <c r="U123" s="193"/>
      <c r="V123" s="187"/>
    </row>
    <row r="124" spans="1:22" s="188" customFormat="1" ht="12.75">
      <c r="A124" s="185"/>
      <c r="Q124" s="187"/>
      <c r="U124" s="193"/>
      <c r="V124" s="187"/>
    </row>
    <row r="125" spans="1:22" s="188" customFormat="1" ht="12.75">
      <c r="A125" s="185"/>
      <c r="Q125" s="187"/>
      <c r="U125" s="193"/>
      <c r="V125" s="187"/>
    </row>
    <row r="126" spans="1:22" s="188" customFormat="1" ht="12.75">
      <c r="A126" s="185"/>
      <c r="Q126" s="187"/>
      <c r="U126" s="193"/>
      <c r="V126" s="187"/>
    </row>
    <row r="127" spans="1:22" s="188" customFormat="1" ht="12.75">
      <c r="A127" s="185"/>
      <c r="Q127" s="187"/>
      <c r="U127" s="193"/>
      <c r="V127" s="187"/>
    </row>
    <row r="128" spans="1:22" s="188" customFormat="1" ht="12.75">
      <c r="A128" s="185"/>
      <c r="Q128" s="187"/>
      <c r="U128" s="193"/>
      <c r="V128" s="187"/>
    </row>
    <row r="129" spans="17:22" s="188" customFormat="1" ht="12.75">
      <c r="Q129" s="187"/>
      <c r="U129" s="193"/>
      <c r="V129" s="187"/>
    </row>
    <row r="130" spans="17:22" s="188" customFormat="1" ht="12.75">
      <c r="Q130" s="187"/>
      <c r="U130" s="193"/>
      <c r="V130" s="187"/>
    </row>
    <row r="131" spans="17:22" s="188" customFormat="1" ht="12.75">
      <c r="Q131" s="187"/>
      <c r="U131" s="193"/>
      <c r="V131" s="187"/>
    </row>
    <row r="132" spans="17:22" s="188" customFormat="1" ht="12.75">
      <c r="Q132" s="187"/>
      <c r="U132" s="193"/>
      <c r="V132" s="187"/>
    </row>
    <row r="133" spans="17:22" s="188" customFormat="1" ht="12.75">
      <c r="Q133" s="187"/>
      <c r="U133" s="193"/>
      <c r="V133" s="187"/>
    </row>
    <row r="134" spans="17:22" s="188" customFormat="1" ht="12.75">
      <c r="Q134" s="187"/>
      <c r="U134" s="193"/>
      <c r="V134" s="187"/>
    </row>
    <row r="135" spans="17:22" s="188" customFormat="1" ht="12.75">
      <c r="Q135" s="187"/>
      <c r="U135" s="193"/>
      <c r="V135" s="187"/>
    </row>
    <row r="136" spans="17:22" s="188" customFormat="1" ht="12.75">
      <c r="Q136" s="187"/>
      <c r="U136" s="193"/>
      <c r="V136" s="187"/>
    </row>
    <row r="137" spans="17:22" s="188" customFormat="1" ht="12.75">
      <c r="Q137" s="187"/>
      <c r="U137" s="193"/>
      <c r="V137" s="187"/>
    </row>
    <row r="138" spans="17:22" s="188" customFormat="1" ht="12.75">
      <c r="Q138" s="187"/>
      <c r="U138" s="193"/>
      <c r="V138" s="187"/>
    </row>
    <row r="139" spans="17:22" s="188" customFormat="1" ht="12.75">
      <c r="Q139" s="187"/>
      <c r="U139" s="193"/>
      <c r="V139" s="187"/>
    </row>
    <row r="140" spans="17:22" s="188" customFormat="1" ht="12.75">
      <c r="Q140" s="187"/>
      <c r="U140" s="193"/>
      <c r="V140" s="187"/>
    </row>
    <row r="141" spans="17:22" s="188" customFormat="1" ht="12.75">
      <c r="Q141" s="187"/>
      <c r="U141" s="193"/>
      <c r="V141" s="187"/>
    </row>
    <row r="142" spans="17:22" s="188" customFormat="1" ht="12.75">
      <c r="Q142" s="187"/>
      <c r="U142" s="193"/>
      <c r="V142" s="187"/>
    </row>
    <row r="143" spans="17:22" s="188" customFormat="1" ht="12.75">
      <c r="Q143" s="187"/>
      <c r="U143" s="193"/>
      <c r="V143" s="187"/>
    </row>
    <row r="144" spans="17:22" s="188" customFormat="1" ht="12.75">
      <c r="Q144" s="187"/>
      <c r="U144" s="193"/>
      <c r="V144" s="187"/>
    </row>
    <row r="145" spans="17:22" s="188" customFormat="1" ht="12.75">
      <c r="Q145" s="187"/>
      <c r="U145" s="193"/>
      <c r="V145" s="187"/>
    </row>
    <row r="146" spans="17:22" s="188" customFormat="1" ht="12.75">
      <c r="Q146" s="187"/>
      <c r="U146" s="193"/>
      <c r="V146" s="187"/>
    </row>
    <row r="147" spans="17:22" s="188" customFormat="1" ht="12.75">
      <c r="Q147" s="187"/>
      <c r="U147" s="193"/>
      <c r="V147" s="187"/>
    </row>
    <row r="148" spans="17:22" s="188" customFormat="1" ht="12.75">
      <c r="Q148" s="187"/>
      <c r="U148" s="193"/>
      <c r="V148" s="187"/>
    </row>
    <row r="149" spans="17:22" s="188" customFormat="1" ht="12.75">
      <c r="Q149" s="187"/>
      <c r="U149" s="193"/>
      <c r="V149" s="187"/>
    </row>
    <row r="150" spans="17:22" s="188" customFormat="1" ht="12.75">
      <c r="Q150" s="187"/>
      <c r="U150" s="193"/>
      <c r="V150" s="187"/>
    </row>
    <row r="151" spans="17:22" s="188" customFormat="1" ht="12.75">
      <c r="Q151" s="187"/>
      <c r="U151" s="193"/>
      <c r="V151" s="187"/>
    </row>
    <row r="152" spans="17:22" s="188" customFormat="1" ht="12.75">
      <c r="Q152" s="187"/>
      <c r="U152" s="193"/>
      <c r="V152" s="187"/>
    </row>
    <row r="153" spans="17:22" s="188" customFormat="1" ht="12.75">
      <c r="Q153" s="187"/>
      <c r="U153" s="193"/>
      <c r="V153" s="187"/>
    </row>
    <row r="154" spans="17:22" s="188" customFormat="1" ht="12.75">
      <c r="Q154" s="187"/>
      <c r="U154" s="193"/>
      <c r="V154" s="187"/>
    </row>
    <row r="155" spans="17:22" s="188" customFormat="1" ht="12.75">
      <c r="Q155" s="187"/>
      <c r="U155" s="193"/>
      <c r="V155" s="187"/>
    </row>
    <row r="156" spans="17:22" s="188" customFormat="1" ht="12.75">
      <c r="Q156" s="187"/>
      <c r="U156" s="193"/>
      <c r="V156" s="187"/>
    </row>
    <row r="157" spans="17:22" s="188" customFormat="1" ht="12.75">
      <c r="Q157" s="187"/>
      <c r="U157" s="193"/>
      <c r="V157" s="187"/>
    </row>
    <row r="158" spans="17:22" s="188" customFormat="1" ht="12.75">
      <c r="Q158" s="187"/>
      <c r="U158" s="193"/>
      <c r="V158" s="187"/>
    </row>
    <row r="159" spans="17:22" s="188" customFormat="1" ht="12.75">
      <c r="Q159" s="187"/>
      <c r="U159" s="193"/>
      <c r="V159" s="187"/>
    </row>
    <row r="160" spans="17:22" s="188" customFormat="1" ht="12.75">
      <c r="Q160" s="187"/>
      <c r="U160" s="193"/>
      <c r="V160" s="187"/>
    </row>
    <row r="161" spans="17:22" s="188" customFormat="1" ht="12.75">
      <c r="Q161" s="187"/>
      <c r="U161" s="193"/>
      <c r="V161" s="187"/>
    </row>
    <row r="162" spans="17:22" s="188" customFormat="1" ht="12.75">
      <c r="Q162" s="187"/>
      <c r="U162" s="193"/>
      <c r="V162" s="187"/>
    </row>
    <row r="163" spans="17:22" s="188" customFormat="1" ht="12.75">
      <c r="Q163" s="187"/>
      <c r="U163" s="193"/>
      <c r="V163" s="187"/>
    </row>
    <row r="164" spans="17:22" s="188" customFormat="1" ht="12.75">
      <c r="Q164" s="187"/>
      <c r="U164" s="193"/>
      <c r="V164" s="187"/>
    </row>
    <row r="165" spans="17:22" s="188" customFormat="1" ht="12.75">
      <c r="Q165" s="187"/>
      <c r="U165" s="193"/>
      <c r="V165" s="187"/>
    </row>
    <row r="166" spans="17:22" s="188" customFormat="1" ht="12.75">
      <c r="Q166" s="187"/>
      <c r="U166" s="193"/>
      <c r="V166" s="187"/>
    </row>
    <row r="167" spans="17:22" s="188" customFormat="1" ht="12.75">
      <c r="Q167" s="187"/>
      <c r="U167" s="193"/>
      <c r="V167" s="187"/>
    </row>
    <row r="168" spans="17:22" s="188" customFormat="1" ht="12.75">
      <c r="Q168" s="187"/>
      <c r="U168" s="193"/>
      <c r="V168" s="187"/>
    </row>
    <row r="169" spans="17:22" s="188" customFormat="1" ht="12.75">
      <c r="Q169" s="187"/>
      <c r="U169" s="193"/>
      <c r="V169" s="187"/>
    </row>
    <row r="170" spans="17:22" s="188" customFormat="1" ht="12.75">
      <c r="Q170" s="187"/>
      <c r="U170" s="193"/>
      <c r="V170" s="187"/>
    </row>
    <row r="171" spans="17:22" s="188" customFormat="1" ht="12.75">
      <c r="Q171" s="187"/>
      <c r="U171" s="193"/>
      <c r="V171" s="187"/>
    </row>
    <row r="172" spans="17:22" s="188" customFormat="1" ht="12.75">
      <c r="Q172" s="187"/>
      <c r="U172" s="193"/>
      <c r="V172" s="187"/>
    </row>
    <row r="173" spans="17:22" s="188" customFormat="1" ht="12.75">
      <c r="Q173" s="187"/>
      <c r="U173" s="193"/>
      <c r="V173" s="187"/>
    </row>
    <row r="174" spans="17:22" s="188" customFormat="1" ht="12.75">
      <c r="Q174" s="187"/>
      <c r="U174" s="193"/>
      <c r="V174" s="187"/>
    </row>
    <row r="175" spans="17:22" s="188" customFormat="1" ht="12.75">
      <c r="Q175" s="187"/>
      <c r="U175" s="193"/>
      <c r="V175" s="187"/>
    </row>
    <row r="176" spans="17:22" s="188" customFormat="1" ht="12.75">
      <c r="Q176" s="187"/>
      <c r="U176" s="193"/>
      <c r="V176" s="187"/>
    </row>
    <row r="177" spans="17:22" s="188" customFormat="1" ht="12.75">
      <c r="Q177" s="187"/>
      <c r="U177" s="193"/>
      <c r="V177" s="187"/>
    </row>
    <row r="178" spans="17:22" s="188" customFormat="1" ht="12.75">
      <c r="Q178" s="187"/>
      <c r="U178" s="193"/>
      <c r="V178" s="187"/>
    </row>
    <row r="179" spans="17:22" s="188" customFormat="1" ht="12.75">
      <c r="Q179" s="187"/>
      <c r="U179" s="193"/>
      <c r="V179" s="187"/>
    </row>
    <row r="180" spans="17:22" s="188" customFormat="1" ht="12.75">
      <c r="Q180" s="187"/>
      <c r="U180" s="193"/>
      <c r="V180" s="187"/>
    </row>
    <row r="181" spans="17:22" s="188" customFormat="1" ht="12.75">
      <c r="Q181" s="187"/>
      <c r="U181" s="193"/>
      <c r="V181" s="187"/>
    </row>
    <row r="182" spans="17:22" s="188" customFormat="1" ht="12.75">
      <c r="Q182" s="187"/>
      <c r="U182" s="193"/>
      <c r="V182" s="187"/>
    </row>
    <row r="183" spans="17:22" s="188" customFormat="1" ht="12.75">
      <c r="Q183" s="187"/>
      <c r="U183" s="193"/>
      <c r="V183" s="187"/>
    </row>
    <row r="184" spans="17:22" s="188" customFormat="1" ht="12.75">
      <c r="Q184" s="187"/>
      <c r="U184" s="193"/>
      <c r="V184" s="187"/>
    </row>
    <row r="185" spans="17:22" s="188" customFormat="1" ht="12.75">
      <c r="Q185" s="187"/>
      <c r="U185" s="193"/>
      <c r="V185" s="187"/>
    </row>
    <row r="186" spans="17:22" s="188" customFormat="1" ht="12.75">
      <c r="Q186" s="187"/>
      <c r="U186" s="193"/>
      <c r="V186" s="187"/>
    </row>
    <row r="187" spans="17:22" s="188" customFormat="1" ht="12.75">
      <c r="Q187" s="187"/>
      <c r="U187" s="193"/>
      <c r="V187" s="187"/>
    </row>
    <row r="188" spans="17:22" s="188" customFormat="1" ht="12.75">
      <c r="Q188" s="187"/>
      <c r="U188" s="193"/>
      <c r="V188" s="187"/>
    </row>
    <row r="189" spans="17:22" s="188" customFormat="1" ht="12.75">
      <c r="Q189" s="187"/>
      <c r="U189" s="193"/>
      <c r="V189" s="187"/>
    </row>
    <row r="190" spans="17:22" s="188" customFormat="1" ht="12.75">
      <c r="Q190" s="187"/>
      <c r="U190" s="193"/>
      <c r="V190" s="187"/>
    </row>
    <row r="191" spans="17:22" s="188" customFormat="1" ht="12.75">
      <c r="Q191" s="187"/>
      <c r="U191" s="193"/>
      <c r="V191" s="187"/>
    </row>
    <row r="192" spans="17:22" s="188" customFormat="1" ht="12.75">
      <c r="Q192" s="187"/>
      <c r="U192" s="193"/>
      <c r="V192" s="187"/>
    </row>
    <row r="193" spans="17:22" s="188" customFormat="1" ht="12.75">
      <c r="Q193" s="187"/>
      <c r="U193" s="193"/>
      <c r="V193" s="187"/>
    </row>
    <row r="194" spans="17:22" s="188" customFormat="1" ht="12.75">
      <c r="Q194" s="187"/>
      <c r="U194" s="193"/>
      <c r="V194" s="187"/>
    </row>
    <row r="195" spans="17:22" s="188" customFormat="1" ht="12.75">
      <c r="Q195" s="187"/>
      <c r="U195" s="193"/>
      <c r="V195" s="187"/>
    </row>
    <row r="196" spans="17:22" s="188" customFormat="1" ht="12.75">
      <c r="Q196" s="187"/>
      <c r="U196" s="193"/>
      <c r="V196" s="187"/>
    </row>
    <row r="197" spans="17:22" s="188" customFormat="1" ht="12.75">
      <c r="Q197" s="187"/>
      <c r="U197" s="193"/>
      <c r="V197" s="187"/>
    </row>
    <row r="198" spans="17:22" s="188" customFormat="1" ht="12.75">
      <c r="Q198" s="187"/>
      <c r="U198" s="193"/>
      <c r="V198" s="187"/>
    </row>
    <row r="199" spans="17:22" s="188" customFormat="1" ht="12.75">
      <c r="Q199" s="187"/>
      <c r="U199" s="193"/>
      <c r="V199" s="187"/>
    </row>
    <row r="200" spans="17:22" s="188" customFormat="1" ht="12.75">
      <c r="Q200" s="187"/>
      <c r="U200" s="193"/>
      <c r="V200" s="187"/>
    </row>
    <row r="201" spans="17:22" s="188" customFormat="1" ht="12.75">
      <c r="Q201" s="187"/>
      <c r="U201" s="193"/>
      <c r="V201" s="187"/>
    </row>
    <row r="202" spans="17:22" s="188" customFormat="1" ht="12.75">
      <c r="Q202" s="187"/>
      <c r="U202" s="193"/>
      <c r="V202" s="187"/>
    </row>
    <row r="203" spans="17:22" s="188" customFormat="1" ht="12.75">
      <c r="Q203" s="187"/>
      <c r="U203" s="193"/>
      <c r="V203" s="187"/>
    </row>
    <row r="204" spans="17:22" s="188" customFormat="1" ht="12.75">
      <c r="Q204" s="187"/>
      <c r="U204" s="193"/>
      <c r="V204" s="187"/>
    </row>
    <row r="205" spans="17:22" s="188" customFormat="1" ht="12.75">
      <c r="Q205" s="187"/>
      <c r="U205" s="193"/>
      <c r="V205" s="187"/>
    </row>
    <row r="206" spans="17:22" s="188" customFormat="1" ht="12.75">
      <c r="Q206" s="187"/>
      <c r="U206" s="193"/>
      <c r="V206" s="187"/>
    </row>
    <row r="207" spans="17:22" s="188" customFormat="1" ht="12.75">
      <c r="Q207" s="187"/>
      <c r="U207" s="193"/>
      <c r="V207" s="187"/>
    </row>
  </sheetData>
  <sheetProtection password="C172" sheet="1" formatCells="0" formatColumns="0" formatRows="0" insertColumns="0" insertRows="0" insertHyperlinks="0" deleteColumns="0" deleteRows="0" sort="0" autoFilter="0" pivotTables="0"/>
  <autoFilter ref="A2:P75"/>
  <mergeCells count="1">
    <mergeCell ref="R2:U2"/>
  </mergeCells>
  <printOptions/>
  <pageMargins left="0.7" right="0.7" top="0.75" bottom="0.75" header="0.3" footer="0.3"/>
  <pageSetup fitToHeight="1" fitToWidth="1" horizontalDpi="600" verticalDpi="600" orientation="landscape" paperSize="3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7"/>
  <sheetViews>
    <sheetView zoomScalePageLayoutView="0" workbookViewId="0" topLeftCell="F55">
      <selection activeCell="U68" sqref="U68"/>
    </sheetView>
  </sheetViews>
  <sheetFormatPr defaultColWidth="9.140625" defaultRowHeight="12.75"/>
  <cols>
    <col min="5" max="5" width="12.140625" style="0" bestFit="1" customWidth="1"/>
    <col min="7" max="7" width="57.8515625" style="0" bestFit="1" customWidth="1"/>
    <col min="8" max="8" width="5.7109375" style="0" bestFit="1" customWidth="1"/>
    <col min="9" max="9" width="15.140625" style="0" bestFit="1" customWidth="1"/>
    <col min="10" max="10" width="9.140625" style="0" customWidth="1"/>
    <col min="11" max="11" width="10.8515625" style="0" customWidth="1"/>
    <col min="12" max="12" width="5.00390625" style="0" customWidth="1"/>
    <col min="13" max="13" width="7.8515625" style="0" bestFit="1" customWidth="1"/>
    <col min="14" max="14" width="10.8515625" style="0" bestFit="1" customWidth="1"/>
    <col min="15" max="16" width="11.140625" style="0" bestFit="1" customWidth="1"/>
    <col min="17" max="17" width="5.140625" style="187" customWidth="1"/>
    <col min="18" max="19" width="15.140625" style="0" customWidth="1"/>
    <col min="20" max="20" width="5.00390625" style="0" customWidth="1"/>
    <col min="21" max="21" width="17.7109375" style="189" customWidth="1"/>
    <col min="22" max="22" width="5.140625" style="187" customWidth="1"/>
  </cols>
  <sheetData>
    <row r="1" ht="15.75">
      <c r="A1" s="280" t="s">
        <v>360</v>
      </c>
    </row>
    <row r="2" spans="1:22" s="284" customFormat="1" ht="21">
      <c r="A2" s="281" t="s">
        <v>150</v>
      </c>
      <c r="B2" s="282" t="s">
        <v>151</v>
      </c>
      <c r="C2" s="282" t="s">
        <v>152</v>
      </c>
      <c r="D2" s="282" t="s">
        <v>153</v>
      </c>
      <c r="E2" s="282" t="s">
        <v>154</v>
      </c>
      <c r="F2" s="282" t="s">
        <v>155</v>
      </c>
      <c r="G2" s="282" t="s">
        <v>156</v>
      </c>
      <c r="H2" s="282" t="s">
        <v>157</v>
      </c>
      <c r="I2" s="282" t="s">
        <v>158</v>
      </c>
      <c r="J2" s="282" t="s">
        <v>159</v>
      </c>
      <c r="K2" s="282" t="s">
        <v>160</v>
      </c>
      <c r="L2" s="282" t="s">
        <v>161</v>
      </c>
      <c r="M2" s="282" t="s">
        <v>162</v>
      </c>
      <c r="N2" s="282" t="s">
        <v>163</v>
      </c>
      <c r="O2" s="282" t="s">
        <v>164</v>
      </c>
      <c r="P2" s="283" t="s">
        <v>165</v>
      </c>
      <c r="Q2" s="195"/>
      <c r="R2" s="514" t="s">
        <v>260</v>
      </c>
      <c r="S2" s="515"/>
      <c r="T2" s="515"/>
      <c r="U2" s="516"/>
      <c r="V2" s="195"/>
    </row>
    <row r="3" spans="1:21" ht="21">
      <c r="A3" s="275">
        <v>1</v>
      </c>
      <c r="B3" s="275"/>
      <c r="C3" s="275">
        <v>49</v>
      </c>
      <c r="D3" s="275"/>
      <c r="E3" s="275"/>
      <c r="F3" s="275">
        <v>0</v>
      </c>
      <c r="G3" s="275" t="s">
        <v>342</v>
      </c>
      <c r="H3" s="275"/>
      <c r="I3" s="275" t="s">
        <v>343</v>
      </c>
      <c r="J3" s="275"/>
      <c r="K3" s="275"/>
      <c r="L3" s="275"/>
      <c r="M3" s="275">
        <v>1</v>
      </c>
      <c r="N3" s="276">
        <f>U3</f>
        <v>0</v>
      </c>
      <c r="O3" s="276">
        <f>U3</f>
        <v>0</v>
      </c>
      <c r="P3" s="277">
        <f>U3</f>
        <v>0</v>
      </c>
      <c r="R3" s="185" t="str">
        <f>I3</f>
        <v>01-000-000 00 00 </v>
      </c>
      <c r="S3" s="185" t="str">
        <f>RIGHT(R4,8)</f>
        <v>01 00 00</v>
      </c>
      <c r="T3" s="196"/>
      <c r="U3" s="191">
        <f>'Full Funding Estimate'!D11+'Full Funding Estimate'!E11</f>
        <v>0</v>
      </c>
    </row>
    <row r="4" spans="1:22" s="188" customFormat="1" ht="12.75">
      <c r="A4" s="275">
        <v>2</v>
      </c>
      <c r="B4" s="275"/>
      <c r="C4" s="275">
        <v>50</v>
      </c>
      <c r="D4" s="275"/>
      <c r="E4" s="275"/>
      <c r="F4" s="275">
        <v>0</v>
      </c>
      <c r="G4" s="275" t="s">
        <v>166</v>
      </c>
      <c r="H4" s="275"/>
      <c r="I4" s="275" t="str">
        <f>'Planning Fund Estimate'!A12</f>
        <v>01-001-001 00 00</v>
      </c>
      <c r="J4" s="275"/>
      <c r="K4" s="275"/>
      <c r="L4" s="275"/>
      <c r="M4" s="275">
        <v>1</v>
      </c>
      <c r="N4" s="276">
        <f aca="true" t="shared" si="0" ref="N4:N67">U4</f>
        <v>0</v>
      </c>
      <c r="O4" s="276">
        <f aca="true" t="shared" si="1" ref="O4:O67">U4</f>
        <v>0</v>
      </c>
      <c r="P4" s="277">
        <f aca="true" t="shared" si="2" ref="P4:P67">U4</f>
        <v>0</v>
      </c>
      <c r="Q4" s="187"/>
      <c r="R4" s="185" t="str">
        <f aca="true" t="shared" si="3" ref="R4:R67">I4</f>
        <v>01-001-001 00 00</v>
      </c>
      <c r="S4" s="185" t="str">
        <f aca="true" t="shared" si="4" ref="S4:S27">RIGHT(R4,8)</f>
        <v>01 00 00</v>
      </c>
      <c r="U4" s="191">
        <f>'Full Funding Estimate'!D12+'Full Funding Estimate'!E12</f>
        <v>0</v>
      </c>
      <c r="V4" s="187"/>
    </row>
    <row r="5" spans="1:22" s="188" customFormat="1" ht="12.75">
      <c r="A5" s="275">
        <v>3</v>
      </c>
      <c r="B5" s="275"/>
      <c r="C5" s="275">
        <v>52</v>
      </c>
      <c r="D5" s="275"/>
      <c r="E5" s="275"/>
      <c r="F5" s="275">
        <v>0</v>
      </c>
      <c r="G5" s="275" t="s">
        <v>167</v>
      </c>
      <c r="H5" s="275"/>
      <c r="I5" s="275" t="str">
        <f>'Planning Fund Estimate'!A13</f>
        <v>01-002-002 00 00</v>
      </c>
      <c r="J5" s="275"/>
      <c r="K5" s="275"/>
      <c r="L5" s="275"/>
      <c r="M5" s="275">
        <v>1</v>
      </c>
      <c r="N5" s="276">
        <f t="shared" si="0"/>
        <v>0</v>
      </c>
      <c r="O5" s="276">
        <f t="shared" si="1"/>
        <v>0</v>
      </c>
      <c r="P5" s="277">
        <f t="shared" si="2"/>
        <v>0</v>
      </c>
      <c r="Q5" s="187"/>
      <c r="R5" s="185" t="str">
        <f t="shared" si="3"/>
        <v>01-002-002 00 00</v>
      </c>
      <c r="S5" s="185" t="str">
        <f t="shared" si="4"/>
        <v>02 00 00</v>
      </c>
      <c r="U5" s="191">
        <f>'Full Funding Estimate'!D13+'Full Funding Estimate'!E13</f>
        <v>0</v>
      </c>
      <c r="V5" s="187"/>
    </row>
    <row r="6" spans="1:22" s="188" customFormat="1" ht="12.75">
      <c r="A6" s="275">
        <v>4</v>
      </c>
      <c r="B6" s="275"/>
      <c r="C6" s="275">
        <v>41</v>
      </c>
      <c r="D6" s="275"/>
      <c r="E6" s="275"/>
      <c r="F6" s="275">
        <v>0</v>
      </c>
      <c r="G6" s="275" t="s">
        <v>168</v>
      </c>
      <c r="H6" s="275"/>
      <c r="I6" s="275" t="str">
        <f>'Planning Fund Estimate'!A14</f>
        <v>01-003-003 00 00</v>
      </c>
      <c r="J6" s="275"/>
      <c r="K6" s="275"/>
      <c r="L6" s="275"/>
      <c r="M6" s="275">
        <v>1</v>
      </c>
      <c r="N6" s="276">
        <f t="shared" si="0"/>
        <v>0</v>
      </c>
      <c r="O6" s="276">
        <f t="shared" si="1"/>
        <v>0</v>
      </c>
      <c r="P6" s="277">
        <f t="shared" si="2"/>
        <v>0</v>
      </c>
      <c r="Q6" s="187"/>
      <c r="R6" s="185" t="str">
        <f t="shared" si="3"/>
        <v>01-003-003 00 00</v>
      </c>
      <c r="S6" s="185" t="str">
        <f t="shared" si="4"/>
        <v>03 00 00</v>
      </c>
      <c r="U6" s="191">
        <f>'Full Funding Estimate'!D14+'Full Funding Estimate'!E14</f>
        <v>0</v>
      </c>
      <c r="V6" s="187"/>
    </row>
    <row r="7" spans="1:22" s="188" customFormat="1" ht="12.75">
      <c r="A7" s="275">
        <v>5</v>
      </c>
      <c r="B7" s="275"/>
      <c r="C7" s="275">
        <v>58</v>
      </c>
      <c r="D7" s="275"/>
      <c r="E7" s="275"/>
      <c r="F7" s="275">
        <v>0</v>
      </c>
      <c r="G7" s="275" t="s">
        <v>169</v>
      </c>
      <c r="H7" s="275"/>
      <c r="I7" s="275" t="str">
        <f>'Planning Fund Estimate'!A15</f>
        <v>01-004-004 00 00</v>
      </c>
      <c r="J7" s="275"/>
      <c r="K7" s="275"/>
      <c r="L7" s="275"/>
      <c r="M7" s="275">
        <v>1</v>
      </c>
      <c r="N7" s="276">
        <f t="shared" si="0"/>
        <v>0</v>
      </c>
      <c r="O7" s="276">
        <f t="shared" si="1"/>
        <v>0</v>
      </c>
      <c r="P7" s="277">
        <f t="shared" si="2"/>
        <v>0</v>
      </c>
      <c r="Q7" s="187"/>
      <c r="R7" s="185" t="str">
        <f t="shared" si="3"/>
        <v>01-004-004 00 00</v>
      </c>
      <c r="S7" s="185" t="str">
        <f t="shared" si="4"/>
        <v>04 00 00</v>
      </c>
      <c r="U7" s="191">
        <f>'Full Funding Estimate'!D15+'Full Funding Estimate'!E15</f>
        <v>0</v>
      </c>
      <c r="V7" s="187"/>
    </row>
    <row r="8" spans="1:22" s="188" customFormat="1" ht="12.75">
      <c r="A8" s="275">
        <v>6</v>
      </c>
      <c r="B8" s="275"/>
      <c r="C8" s="275">
        <v>63</v>
      </c>
      <c r="D8" s="275"/>
      <c r="E8" s="275"/>
      <c r="F8" s="275">
        <v>0</v>
      </c>
      <c r="G8" s="275" t="s">
        <v>170</v>
      </c>
      <c r="H8" s="275"/>
      <c r="I8" s="275" t="str">
        <f>'Planning Fund Estimate'!A16</f>
        <v>01-005-005 00 00</v>
      </c>
      <c r="J8" s="275"/>
      <c r="K8" s="275"/>
      <c r="L8" s="275"/>
      <c r="M8" s="275">
        <v>1</v>
      </c>
      <c r="N8" s="276">
        <f t="shared" si="0"/>
        <v>0</v>
      </c>
      <c r="O8" s="276">
        <f t="shared" si="1"/>
        <v>0</v>
      </c>
      <c r="P8" s="277">
        <f t="shared" si="2"/>
        <v>0</v>
      </c>
      <c r="Q8" s="187"/>
      <c r="R8" s="185" t="str">
        <f t="shared" si="3"/>
        <v>01-005-005 00 00</v>
      </c>
      <c r="S8" s="185" t="str">
        <f t="shared" si="4"/>
        <v>05 00 00</v>
      </c>
      <c r="U8" s="191">
        <f>'Full Funding Estimate'!D16+'Full Funding Estimate'!E16</f>
        <v>0</v>
      </c>
      <c r="V8" s="187"/>
    </row>
    <row r="9" spans="1:22" s="188" customFormat="1" ht="12.75">
      <c r="A9" s="275">
        <v>7</v>
      </c>
      <c r="B9" s="275"/>
      <c r="C9" s="275">
        <v>69</v>
      </c>
      <c r="D9" s="275"/>
      <c r="E9" s="275"/>
      <c r="F9" s="275">
        <v>0</v>
      </c>
      <c r="G9" s="275" t="s">
        <v>171</v>
      </c>
      <c r="H9" s="275"/>
      <c r="I9" s="275" t="str">
        <f>'Planning Fund Estimate'!A17</f>
        <v>01-006-006 00 00</v>
      </c>
      <c r="J9" s="275"/>
      <c r="K9" s="275"/>
      <c r="L9" s="275"/>
      <c r="M9" s="275">
        <v>1</v>
      </c>
      <c r="N9" s="276">
        <f t="shared" si="0"/>
        <v>0</v>
      </c>
      <c r="O9" s="276">
        <f t="shared" si="1"/>
        <v>0</v>
      </c>
      <c r="P9" s="277">
        <f t="shared" si="2"/>
        <v>0</v>
      </c>
      <c r="Q9" s="187"/>
      <c r="R9" s="185" t="str">
        <f t="shared" si="3"/>
        <v>01-006-006 00 00</v>
      </c>
      <c r="S9" s="185" t="str">
        <f t="shared" si="4"/>
        <v>06 00 00</v>
      </c>
      <c r="U9" s="191">
        <f>'Full Funding Estimate'!D17+'Full Funding Estimate'!E17</f>
        <v>0</v>
      </c>
      <c r="V9" s="187"/>
    </row>
    <row r="10" spans="1:22" s="188" customFormat="1" ht="12.75">
      <c r="A10" s="275">
        <v>8</v>
      </c>
      <c r="B10" s="275"/>
      <c r="C10" s="275">
        <v>74</v>
      </c>
      <c r="D10" s="275"/>
      <c r="E10" s="275"/>
      <c r="F10" s="275">
        <v>0</v>
      </c>
      <c r="G10" s="275" t="s">
        <v>172</v>
      </c>
      <c r="H10" s="275"/>
      <c r="I10" s="275" t="str">
        <f>'Planning Fund Estimate'!A18</f>
        <v>01-007-007 00 00</v>
      </c>
      <c r="J10" s="275"/>
      <c r="K10" s="275"/>
      <c r="L10" s="275"/>
      <c r="M10" s="275">
        <v>1</v>
      </c>
      <c r="N10" s="276">
        <f t="shared" si="0"/>
        <v>0</v>
      </c>
      <c r="O10" s="276">
        <f t="shared" si="1"/>
        <v>0</v>
      </c>
      <c r="P10" s="277">
        <f t="shared" si="2"/>
        <v>0</v>
      </c>
      <c r="Q10" s="187"/>
      <c r="R10" s="185" t="str">
        <f t="shared" si="3"/>
        <v>01-007-007 00 00</v>
      </c>
      <c r="S10" s="185" t="str">
        <f t="shared" si="4"/>
        <v>07 00 00</v>
      </c>
      <c r="U10" s="191">
        <f>'Full Funding Estimate'!D18+'Full Funding Estimate'!E18</f>
        <v>0</v>
      </c>
      <c r="V10" s="187"/>
    </row>
    <row r="11" spans="1:22" s="188" customFormat="1" ht="12.75">
      <c r="A11" s="275">
        <v>9</v>
      </c>
      <c r="B11" s="275"/>
      <c r="C11" s="275">
        <v>92</v>
      </c>
      <c r="D11" s="275"/>
      <c r="E11" s="275"/>
      <c r="F11" s="275">
        <v>0</v>
      </c>
      <c r="G11" s="275" t="s">
        <v>173</v>
      </c>
      <c r="H11" s="275"/>
      <c r="I11" s="275" t="str">
        <f>'Planning Fund Estimate'!A19</f>
        <v>01-008-008 00 00</v>
      </c>
      <c r="J11" s="275"/>
      <c r="K11" s="275"/>
      <c r="L11" s="275"/>
      <c r="M11" s="275">
        <v>1</v>
      </c>
      <c r="N11" s="276">
        <f t="shared" si="0"/>
        <v>0</v>
      </c>
      <c r="O11" s="276">
        <f t="shared" si="1"/>
        <v>0</v>
      </c>
      <c r="P11" s="277">
        <f t="shared" si="2"/>
        <v>0</v>
      </c>
      <c r="Q11" s="187"/>
      <c r="R11" s="185" t="str">
        <f t="shared" si="3"/>
        <v>01-008-008 00 00</v>
      </c>
      <c r="S11" s="185" t="str">
        <f t="shared" si="4"/>
        <v>08 00 00</v>
      </c>
      <c r="U11" s="191">
        <f>'Full Funding Estimate'!D19+'Full Funding Estimate'!E19</f>
        <v>0</v>
      </c>
      <c r="V11" s="187"/>
    </row>
    <row r="12" spans="1:22" s="188" customFormat="1" ht="12.75">
      <c r="A12" s="275">
        <v>10</v>
      </c>
      <c r="B12" s="275"/>
      <c r="C12" s="275">
        <v>101</v>
      </c>
      <c r="D12" s="275"/>
      <c r="E12" s="275"/>
      <c r="F12" s="275">
        <v>0</v>
      </c>
      <c r="G12" s="275" t="s">
        <v>174</v>
      </c>
      <c r="H12" s="275"/>
      <c r="I12" s="275" t="str">
        <f>'Planning Fund Estimate'!A20</f>
        <v>01-009-009 00 00</v>
      </c>
      <c r="J12" s="275"/>
      <c r="K12" s="275"/>
      <c r="L12" s="275"/>
      <c r="M12" s="275">
        <v>1</v>
      </c>
      <c r="N12" s="276">
        <f t="shared" si="0"/>
        <v>0</v>
      </c>
      <c r="O12" s="276">
        <f t="shared" si="1"/>
        <v>0</v>
      </c>
      <c r="P12" s="277">
        <f t="shared" si="2"/>
        <v>0</v>
      </c>
      <c r="Q12" s="187"/>
      <c r="R12" s="185" t="str">
        <f t="shared" si="3"/>
        <v>01-009-009 00 00</v>
      </c>
      <c r="S12" s="185" t="str">
        <f t="shared" si="4"/>
        <v>09 00 00</v>
      </c>
      <c r="U12" s="191">
        <f>'Full Funding Estimate'!D20+'Full Funding Estimate'!E20</f>
        <v>0</v>
      </c>
      <c r="V12" s="187"/>
    </row>
    <row r="13" spans="1:22" s="188" customFormat="1" ht="12.75">
      <c r="A13" s="275">
        <v>11</v>
      </c>
      <c r="B13" s="275"/>
      <c r="C13" s="275">
        <v>119</v>
      </c>
      <c r="D13" s="275"/>
      <c r="E13" s="275"/>
      <c r="F13" s="275">
        <v>0</v>
      </c>
      <c r="G13" s="275" t="s">
        <v>175</v>
      </c>
      <c r="H13" s="275"/>
      <c r="I13" s="275" t="str">
        <f>'Planning Fund Estimate'!A21</f>
        <v>01-010-010 00 00</v>
      </c>
      <c r="J13" s="275"/>
      <c r="K13" s="275"/>
      <c r="L13" s="275"/>
      <c r="M13" s="275">
        <v>1</v>
      </c>
      <c r="N13" s="276">
        <f t="shared" si="0"/>
        <v>0</v>
      </c>
      <c r="O13" s="276">
        <f t="shared" si="1"/>
        <v>0</v>
      </c>
      <c r="P13" s="277">
        <f t="shared" si="2"/>
        <v>0</v>
      </c>
      <c r="Q13" s="187"/>
      <c r="R13" s="185" t="str">
        <f t="shared" si="3"/>
        <v>01-010-010 00 00</v>
      </c>
      <c r="S13" s="185" t="str">
        <f t="shared" si="4"/>
        <v>10 00 00</v>
      </c>
      <c r="U13" s="191">
        <f>'Full Funding Estimate'!D21+'Full Funding Estimate'!E21</f>
        <v>0</v>
      </c>
      <c r="V13" s="187"/>
    </row>
    <row r="14" spans="1:22" s="188" customFormat="1" ht="12.75">
      <c r="A14" s="275">
        <v>12</v>
      </c>
      <c r="B14" s="275"/>
      <c r="C14" s="275">
        <v>126</v>
      </c>
      <c r="D14" s="275"/>
      <c r="E14" s="275"/>
      <c r="F14" s="275">
        <v>0</v>
      </c>
      <c r="G14" s="275" t="s">
        <v>176</v>
      </c>
      <c r="H14" s="275"/>
      <c r="I14" s="275" t="str">
        <f>'Planning Fund Estimate'!A22</f>
        <v>01-011-011 00 00</v>
      </c>
      <c r="J14" s="275"/>
      <c r="K14" s="275"/>
      <c r="L14" s="275"/>
      <c r="M14" s="275">
        <v>1</v>
      </c>
      <c r="N14" s="276">
        <f t="shared" si="0"/>
        <v>0</v>
      </c>
      <c r="O14" s="276">
        <f t="shared" si="1"/>
        <v>0</v>
      </c>
      <c r="P14" s="277">
        <f t="shared" si="2"/>
        <v>0</v>
      </c>
      <c r="Q14" s="187"/>
      <c r="R14" s="185" t="str">
        <f t="shared" si="3"/>
        <v>01-011-011 00 00</v>
      </c>
      <c r="S14" s="185" t="str">
        <f t="shared" si="4"/>
        <v>11 00 00</v>
      </c>
      <c r="U14" s="191">
        <f>'Full Funding Estimate'!D22+'Full Funding Estimate'!E22</f>
        <v>0</v>
      </c>
      <c r="V14" s="187"/>
    </row>
    <row r="15" spans="1:22" s="188" customFormat="1" ht="12.75">
      <c r="A15" s="275">
        <v>13</v>
      </c>
      <c r="B15" s="275"/>
      <c r="C15" s="275">
        <v>135</v>
      </c>
      <c r="D15" s="275"/>
      <c r="E15" s="275"/>
      <c r="F15" s="275">
        <v>0</v>
      </c>
      <c r="G15" s="275" t="s">
        <v>177</v>
      </c>
      <c r="H15" s="275"/>
      <c r="I15" s="275" t="str">
        <f>'Planning Fund Estimate'!A23</f>
        <v>01-012-012 00 00</v>
      </c>
      <c r="J15" s="275"/>
      <c r="K15" s="275"/>
      <c r="L15" s="275"/>
      <c r="M15" s="275">
        <v>1</v>
      </c>
      <c r="N15" s="276">
        <f t="shared" si="0"/>
        <v>0</v>
      </c>
      <c r="O15" s="276">
        <f t="shared" si="1"/>
        <v>0</v>
      </c>
      <c r="P15" s="277">
        <f t="shared" si="2"/>
        <v>0</v>
      </c>
      <c r="Q15" s="187"/>
      <c r="R15" s="185" t="str">
        <f t="shared" si="3"/>
        <v>01-012-012 00 00</v>
      </c>
      <c r="S15" s="185" t="str">
        <f t="shared" si="4"/>
        <v>12 00 00</v>
      </c>
      <c r="U15" s="191">
        <f>'Full Funding Estimate'!D23+'Full Funding Estimate'!E23</f>
        <v>0</v>
      </c>
      <c r="V15" s="187"/>
    </row>
    <row r="16" spans="1:22" s="188" customFormat="1" ht="12.75">
      <c r="A16" s="275">
        <v>14</v>
      </c>
      <c r="B16" s="275"/>
      <c r="C16" s="275">
        <v>139</v>
      </c>
      <c r="D16" s="275"/>
      <c r="E16" s="275"/>
      <c r="F16" s="275">
        <v>0</v>
      </c>
      <c r="G16" s="275" t="s">
        <v>178</v>
      </c>
      <c r="H16" s="275"/>
      <c r="I16" s="275" t="str">
        <f>'Planning Fund Estimate'!A24</f>
        <v>01-013-013 00 00</v>
      </c>
      <c r="J16" s="275"/>
      <c r="K16" s="275"/>
      <c r="L16" s="275"/>
      <c r="M16" s="275">
        <v>1</v>
      </c>
      <c r="N16" s="276">
        <f t="shared" si="0"/>
        <v>0</v>
      </c>
      <c r="O16" s="276">
        <f t="shared" si="1"/>
        <v>0</v>
      </c>
      <c r="P16" s="277">
        <f t="shared" si="2"/>
        <v>0</v>
      </c>
      <c r="Q16" s="187"/>
      <c r="R16" s="185" t="str">
        <f t="shared" si="3"/>
        <v>01-013-013 00 00</v>
      </c>
      <c r="S16" s="185" t="str">
        <f t="shared" si="4"/>
        <v>13 00 00</v>
      </c>
      <c r="U16" s="191">
        <f>'Full Funding Estimate'!D24+'Full Funding Estimate'!E24</f>
        <v>0</v>
      </c>
      <c r="V16" s="187"/>
    </row>
    <row r="17" spans="1:22" s="188" customFormat="1" ht="12.75">
      <c r="A17" s="275">
        <v>15</v>
      </c>
      <c r="B17" s="275"/>
      <c r="C17" s="275">
        <v>145</v>
      </c>
      <c r="D17" s="275"/>
      <c r="E17" s="275"/>
      <c r="F17" s="275">
        <v>0</v>
      </c>
      <c r="G17" s="275" t="s">
        <v>179</v>
      </c>
      <c r="H17" s="275"/>
      <c r="I17" s="275" t="str">
        <f>'Planning Fund Estimate'!A25</f>
        <v>01-014-014 00 00</v>
      </c>
      <c r="J17" s="275"/>
      <c r="K17" s="275"/>
      <c r="L17" s="275"/>
      <c r="M17" s="275">
        <v>1</v>
      </c>
      <c r="N17" s="276">
        <f t="shared" si="0"/>
        <v>0</v>
      </c>
      <c r="O17" s="276">
        <f t="shared" si="1"/>
        <v>0</v>
      </c>
      <c r="P17" s="277">
        <f t="shared" si="2"/>
        <v>0</v>
      </c>
      <c r="Q17" s="187"/>
      <c r="R17" s="185" t="str">
        <f t="shared" si="3"/>
        <v>01-014-014 00 00</v>
      </c>
      <c r="S17" s="185" t="str">
        <f t="shared" si="4"/>
        <v>14 00 00</v>
      </c>
      <c r="U17" s="191">
        <f>'Full Funding Estimate'!D25+'Full Funding Estimate'!E25</f>
        <v>0</v>
      </c>
      <c r="V17" s="187"/>
    </row>
    <row r="18" spans="1:22" s="188" customFormat="1" ht="12.75">
      <c r="A18" s="275">
        <v>16</v>
      </c>
      <c r="B18" s="275"/>
      <c r="C18" s="275">
        <v>149</v>
      </c>
      <c r="D18" s="275"/>
      <c r="E18" s="275"/>
      <c r="F18" s="275">
        <v>0</v>
      </c>
      <c r="G18" s="275" t="s">
        <v>180</v>
      </c>
      <c r="H18" s="275"/>
      <c r="I18" s="275" t="str">
        <f>'Planning Fund Estimate'!A26</f>
        <v>01-021-021 00 00</v>
      </c>
      <c r="J18" s="275"/>
      <c r="K18" s="275"/>
      <c r="L18" s="275"/>
      <c r="M18" s="275">
        <v>1</v>
      </c>
      <c r="N18" s="276">
        <f t="shared" si="0"/>
        <v>0</v>
      </c>
      <c r="O18" s="276">
        <f t="shared" si="1"/>
        <v>0</v>
      </c>
      <c r="P18" s="277">
        <f t="shared" si="2"/>
        <v>0</v>
      </c>
      <c r="Q18" s="187"/>
      <c r="R18" s="185" t="str">
        <f t="shared" si="3"/>
        <v>01-021-021 00 00</v>
      </c>
      <c r="S18" s="185" t="str">
        <f t="shared" si="4"/>
        <v>21 00 00</v>
      </c>
      <c r="U18" s="191">
        <f>'Full Funding Estimate'!D26+'Full Funding Estimate'!E26</f>
        <v>0</v>
      </c>
      <c r="V18" s="187"/>
    </row>
    <row r="19" spans="1:22" s="188" customFormat="1" ht="12.75">
      <c r="A19" s="275">
        <v>17</v>
      </c>
      <c r="B19" s="275"/>
      <c r="C19" s="275">
        <v>154</v>
      </c>
      <c r="D19" s="275"/>
      <c r="E19" s="275"/>
      <c r="F19" s="275">
        <v>0</v>
      </c>
      <c r="G19" s="275" t="s">
        <v>181</v>
      </c>
      <c r="H19" s="275"/>
      <c r="I19" s="275" t="str">
        <f>'Planning Fund Estimate'!A27</f>
        <v>01-022-022 00 00</v>
      </c>
      <c r="J19" s="275"/>
      <c r="K19" s="275"/>
      <c r="L19" s="275"/>
      <c r="M19" s="275">
        <v>1</v>
      </c>
      <c r="N19" s="276">
        <f t="shared" si="0"/>
        <v>0</v>
      </c>
      <c r="O19" s="276">
        <f t="shared" si="1"/>
        <v>0</v>
      </c>
      <c r="P19" s="277">
        <f t="shared" si="2"/>
        <v>0</v>
      </c>
      <c r="Q19" s="187"/>
      <c r="R19" s="185" t="str">
        <f t="shared" si="3"/>
        <v>01-022-022 00 00</v>
      </c>
      <c r="S19" s="185" t="str">
        <f t="shared" si="4"/>
        <v>22 00 00</v>
      </c>
      <c r="U19" s="191">
        <f>'Full Funding Estimate'!D27+'Full Funding Estimate'!E27</f>
        <v>0</v>
      </c>
      <c r="V19" s="187"/>
    </row>
    <row r="20" spans="1:22" s="188" customFormat="1" ht="12.75">
      <c r="A20" s="275">
        <v>18</v>
      </c>
      <c r="B20" s="275"/>
      <c r="C20" s="275">
        <v>160</v>
      </c>
      <c r="D20" s="275"/>
      <c r="E20" s="275"/>
      <c r="F20" s="275">
        <v>0</v>
      </c>
      <c r="G20" s="275" t="s">
        <v>182</v>
      </c>
      <c r="H20" s="275"/>
      <c r="I20" s="275" t="str">
        <f>'Planning Fund Estimate'!A28</f>
        <v>01-023-023 00 00</v>
      </c>
      <c r="J20" s="275"/>
      <c r="K20" s="275"/>
      <c r="L20" s="275"/>
      <c r="M20" s="275">
        <v>1</v>
      </c>
      <c r="N20" s="276">
        <f t="shared" si="0"/>
        <v>0</v>
      </c>
      <c r="O20" s="276">
        <f t="shared" si="1"/>
        <v>0</v>
      </c>
      <c r="P20" s="277">
        <f t="shared" si="2"/>
        <v>0</v>
      </c>
      <c r="Q20" s="187"/>
      <c r="R20" s="185" t="str">
        <f t="shared" si="3"/>
        <v>01-023-023 00 00</v>
      </c>
      <c r="S20" s="185" t="str">
        <f t="shared" si="4"/>
        <v>23 00 00</v>
      </c>
      <c r="U20" s="191">
        <f>'Full Funding Estimate'!D28+'Full Funding Estimate'!E28</f>
        <v>0</v>
      </c>
      <c r="V20" s="187"/>
    </row>
    <row r="21" spans="1:22" s="188" customFormat="1" ht="12.75">
      <c r="A21" s="275">
        <v>19</v>
      </c>
      <c r="B21" s="275"/>
      <c r="C21" s="275">
        <v>169</v>
      </c>
      <c r="D21" s="275"/>
      <c r="E21" s="275"/>
      <c r="F21" s="275">
        <v>0</v>
      </c>
      <c r="G21" s="275" t="s">
        <v>183</v>
      </c>
      <c r="H21" s="275"/>
      <c r="I21" s="275" t="str">
        <f>'Planning Fund Estimate'!A29</f>
        <v>01-025-025 00 00</v>
      </c>
      <c r="J21" s="275"/>
      <c r="K21" s="275"/>
      <c r="L21" s="275"/>
      <c r="M21" s="275">
        <v>1</v>
      </c>
      <c r="N21" s="276">
        <f t="shared" si="0"/>
        <v>0</v>
      </c>
      <c r="O21" s="276">
        <f t="shared" si="1"/>
        <v>0</v>
      </c>
      <c r="P21" s="277">
        <f t="shared" si="2"/>
        <v>0</v>
      </c>
      <c r="Q21" s="187"/>
      <c r="R21" s="185" t="str">
        <f t="shared" si="3"/>
        <v>01-025-025 00 00</v>
      </c>
      <c r="S21" s="185" t="str">
        <f t="shared" si="4"/>
        <v>25 00 00</v>
      </c>
      <c r="U21" s="191">
        <f>'Full Funding Estimate'!D29+'Full Funding Estimate'!E29</f>
        <v>0</v>
      </c>
      <c r="V21" s="187"/>
    </row>
    <row r="22" spans="1:22" s="188" customFormat="1" ht="12.75">
      <c r="A22" s="275">
        <v>20</v>
      </c>
      <c r="B22" s="275"/>
      <c r="C22" s="275">
        <v>174</v>
      </c>
      <c r="D22" s="275"/>
      <c r="E22" s="275"/>
      <c r="F22" s="275">
        <v>0</v>
      </c>
      <c r="G22" s="275" t="s">
        <v>184</v>
      </c>
      <c r="H22" s="275"/>
      <c r="I22" s="275" t="str">
        <f>'Planning Fund Estimate'!A30</f>
        <v>01-026-026 00 00</v>
      </c>
      <c r="J22" s="275"/>
      <c r="K22" s="275"/>
      <c r="L22" s="275"/>
      <c r="M22" s="275">
        <v>1</v>
      </c>
      <c r="N22" s="276">
        <f t="shared" si="0"/>
        <v>0</v>
      </c>
      <c r="O22" s="276">
        <f t="shared" si="1"/>
        <v>0</v>
      </c>
      <c r="P22" s="277">
        <f t="shared" si="2"/>
        <v>0</v>
      </c>
      <c r="Q22" s="187"/>
      <c r="R22" s="185" t="str">
        <f t="shared" si="3"/>
        <v>01-026-026 00 00</v>
      </c>
      <c r="S22" s="185" t="str">
        <f t="shared" si="4"/>
        <v>26 00 00</v>
      </c>
      <c r="U22" s="191">
        <f>'Full Funding Estimate'!D30+'Full Funding Estimate'!E30</f>
        <v>0</v>
      </c>
      <c r="V22" s="187"/>
    </row>
    <row r="23" spans="1:22" s="188" customFormat="1" ht="12.75">
      <c r="A23" s="275">
        <v>21</v>
      </c>
      <c r="B23" s="275"/>
      <c r="C23" s="275">
        <v>180</v>
      </c>
      <c r="D23" s="275"/>
      <c r="E23" s="275"/>
      <c r="F23" s="275">
        <v>0</v>
      </c>
      <c r="G23" s="275" t="s">
        <v>185</v>
      </c>
      <c r="H23" s="275"/>
      <c r="I23" s="275" t="str">
        <f>'Planning Fund Estimate'!A31</f>
        <v>01-027-027 00 00</v>
      </c>
      <c r="J23" s="275"/>
      <c r="K23" s="275"/>
      <c r="L23" s="275"/>
      <c r="M23" s="275">
        <v>1</v>
      </c>
      <c r="N23" s="276">
        <f t="shared" si="0"/>
        <v>0</v>
      </c>
      <c r="O23" s="276">
        <f t="shared" si="1"/>
        <v>0</v>
      </c>
      <c r="P23" s="277">
        <f t="shared" si="2"/>
        <v>0</v>
      </c>
      <c r="Q23" s="187"/>
      <c r="R23" s="185" t="str">
        <f t="shared" si="3"/>
        <v>01-027-027 00 00</v>
      </c>
      <c r="S23" s="185" t="str">
        <f t="shared" si="4"/>
        <v>27 00 00</v>
      </c>
      <c r="U23" s="191">
        <f>'Full Funding Estimate'!D31+'Full Funding Estimate'!E31</f>
        <v>0</v>
      </c>
      <c r="V23" s="187"/>
    </row>
    <row r="24" spans="1:22" s="188" customFormat="1" ht="12.75">
      <c r="A24" s="275">
        <v>22</v>
      </c>
      <c r="B24" s="275"/>
      <c r="C24" s="275">
        <v>186</v>
      </c>
      <c r="D24" s="275"/>
      <c r="E24" s="275"/>
      <c r="F24" s="275">
        <v>0</v>
      </c>
      <c r="G24" s="275" t="s">
        <v>186</v>
      </c>
      <c r="H24" s="275"/>
      <c r="I24" s="275" t="str">
        <f>'Planning Fund Estimate'!A32</f>
        <v>01-028-028 00 00</v>
      </c>
      <c r="J24" s="275"/>
      <c r="K24" s="275"/>
      <c r="L24" s="275"/>
      <c r="M24" s="275">
        <v>1</v>
      </c>
      <c r="N24" s="276">
        <f t="shared" si="0"/>
        <v>0</v>
      </c>
      <c r="O24" s="276">
        <f t="shared" si="1"/>
        <v>0</v>
      </c>
      <c r="P24" s="277">
        <f t="shared" si="2"/>
        <v>0</v>
      </c>
      <c r="Q24" s="187"/>
      <c r="R24" s="185" t="str">
        <f t="shared" si="3"/>
        <v>01-028-028 00 00</v>
      </c>
      <c r="S24" s="185" t="str">
        <f t="shared" si="4"/>
        <v>28 00 00</v>
      </c>
      <c r="U24" s="191">
        <f>'Full Funding Estimate'!D32+'Full Funding Estimate'!E32</f>
        <v>0</v>
      </c>
      <c r="V24" s="187"/>
    </row>
    <row r="25" spans="1:22" s="188" customFormat="1" ht="12.75">
      <c r="A25" s="275">
        <v>23</v>
      </c>
      <c r="B25" s="275"/>
      <c r="C25" s="275">
        <v>191</v>
      </c>
      <c r="D25" s="275"/>
      <c r="E25" s="275"/>
      <c r="F25" s="275">
        <v>0</v>
      </c>
      <c r="G25" s="275" t="s">
        <v>187</v>
      </c>
      <c r="H25" s="275"/>
      <c r="I25" s="275" t="str">
        <f>'Planning Fund Estimate'!A33</f>
        <v>01-031-031 00 00</v>
      </c>
      <c r="J25" s="275"/>
      <c r="K25" s="275"/>
      <c r="L25" s="275"/>
      <c r="M25" s="275">
        <v>1</v>
      </c>
      <c r="N25" s="276">
        <f t="shared" si="0"/>
        <v>0</v>
      </c>
      <c r="O25" s="276">
        <f t="shared" si="1"/>
        <v>0</v>
      </c>
      <c r="P25" s="277">
        <f t="shared" si="2"/>
        <v>0</v>
      </c>
      <c r="Q25" s="187"/>
      <c r="R25" s="185" t="str">
        <f t="shared" si="3"/>
        <v>01-031-031 00 00</v>
      </c>
      <c r="S25" s="185" t="str">
        <f t="shared" si="4"/>
        <v>31 00 00</v>
      </c>
      <c r="U25" s="191">
        <f>'Full Funding Estimate'!D33+'Full Funding Estimate'!E33</f>
        <v>0</v>
      </c>
      <c r="V25" s="187"/>
    </row>
    <row r="26" spans="1:22" s="188" customFormat="1" ht="12.75">
      <c r="A26" s="275">
        <v>24</v>
      </c>
      <c r="B26" s="275"/>
      <c r="C26" s="275">
        <v>199</v>
      </c>
      <c r="D26" s="275"/>
      <c r="E26" s="275"/>
      <c r="F26" s="275">
        <v>0</v>
      </c>
      <c r="G26" s="275" t="s">
        <v>188</v>
      </c>
      <c r="H26" s="275"/>
      <c r="I26" s="275" t="str">
        <f>'Planning Fund Estimate'!A34</f>
        <v>01-032-032 00 00</v>
      </c>
      <c r="J26" s="275"/>
      <c r="K26" s="275"/>
      <c r="L26" s="275"/>
      <c r="M26" s="275">
        <v>1</v>
      </c>
      <c r="N26" s="276">
        <f t="shared" si="0"/>
        <v>0</v>
      </c>
      <c r="O26" s="276">
        <f>U26</f>
        <v>0</v>
      </c>
      <c r="P26" s="277">
        <f>U26</f>
        <v>0</v>
      </c>
      <c r="Q26" s="187"/>
      <c r="R26" s="185" t="str">
        <f t="shared" si="3"/>
        <v>01-032-032 00 00</v>
      </c>
      <c r="S26" s="185" t="str">
        <f t="shared" si="4"/>
        <v>32 00 00</v>
      </c>
      <c r="U26" s="191">
        <f>'Full Funding Estimate'!D34+'Full Funding Estimate'!E34</f>
        <v>0</v>
      </c>
      <c r="V26" s="187"/>
    </row>
    <row r="27" spans="1:22" s="188" customFormat="1" ht="12.75">
      <c r="A27" s="275">
        <v>25</v>
      </c>
      <c r="B27" s="275"/>
      <c r="C27" s="275">
        <v>211</v>
      </c>
      <c r="D27" s="275"/>
      <c r="E27" s="275"/>
      <c r="F27" s="275">
        <v>0</v>
      </c>
      <c r="G27" s="275" t="s">
        <v>189</v>
      </c>
      <c r="H27" s="275"/>
      <c r="I27" s="275" t="str">
        <f>'Planning Fund Estimate'!A35</f>
        <v>01-033-033 00 00</v>
      </c>
      <c r="J27" s="275"/>
      <c r="K27" s="275"/>
      <c r="L27" s="275"/>
      <c r="M27" s="275">
        <v>1</v>
      </c>
      <c r="N27" s="276">
        <f t="shared" si="0"/>
        <v>0</v>
      </c>
      <c r="O27" s="276">
        <f t="shared" si="1"/>
        <v>0</v>
      </c>
      <c r="P27" s="277">
        <f t="shared" si="2"/>
        <v>0</v>
      </c>
      <c r="Q27" s="187"/>
      <c r="R27" s="185" t="str">
        <f t="shared" si="3"/>
        <v>01-033-033 00 00</v>
      </c>
      <c r="S27" s="185" t="str">
        <f t="shared" si="4"/>
        <v>33 00 00</v>
      </c>
      <c r="U27" s="191">
        <f>'Full Funding Estimate'!D35+'Full Funding Estimate'!E35</f>
        <v>0</v>
      </c>
      <c r="V27" s="187"/>
    </row>
    <row r="28" spans="1:22" s="188" customFormat="1" ht="12.75">
      <c r="A28" s="275">
        <v>26</v>
      </c>
      <c r="B28" s="275"/>
      <c r="C28" s="275">
        <v>228</v>
      </c>
      <c r="D28" s="275"/>
      <c r="E28" s="275"/>
      <c r="F28" s="275">
        <v>0</v>
      </c>
      <c r="G28" s="275" t="s">
        <v>190</v>
      </c>
      <c r="H28" s="275"/>
      <c r="I28" s="275" t="s">
        <v>191</v>
      </c>
      <c r="J28" s="275"/>
      <c r="K28" s="275"/>
      <c r="L28" s="275"/>
      <c r="M28" s="275">
        <v>1</v>
      </c>
      <c r="N28" s="276">
        <f t="shared" si="0"/>
        <v>0</v>
      </c>
      <c r="O28" s="276">
        <f t="shared" si="1"/>
        <v>0</v>
      </c>
      <c r="P28" s="277">
        <f t="shared" si="2"/>
        <v>0</v>
      </c>
      <c r="Q28" s="187"/>
      <c r="R28" s="185" t="str">
        <f t="shared" si="3"/>
        <v>02-100-100 10 00</v>
      </c>
      <c r="S28" s="185" t="str">
        <f aca="true" t="shared" si="5" ref="S28:S72">RIGHT(R28,9)</f>
        <v>100 10 00</v>
      </c>
      <c r="U28" s="191">
        <f>'Full Funding Estimate'!D42+'Full Funding Estimate'!E42</f>
        <v>0</v>
      </c>
      <c r="V28" s="187"/>
    </row>
    <row r="29" spans="1:22" s="188" customFormat="1" ht="12.75">
      <c r="A29" s="275">
        <v>27</v>
      </c>
      <c r="B29" s="275"/>
      <c r="C29" s="275">
        <v>229</v>
      </c>
      <c r="D29" s="275"/>
      <c r="E29" s="275"/>
      <c r="F29" s="275">
        <v>0</v>
      </c>
      <c r="G29" s="275" t="s">
        <v>192</v>
      </c>
      <c r="H29" s="275"/>
      <c r="I29" s="275" t="s">
        <v>193</v>
      </c>
      <c r="J29" s="275"/>
      <c r="K29" s="275"/>
      <c r="L29" s="275"/>
      <c r="M29" s="275">
        <v>1</v>
      </c>
      <c r="N29" s="276">
        <f t="shared" si="0"/>
        <v>0</v>
      </c>
      <c r="O29" s="276">
        <f t="shared" si="1"/>
        <v>0</v>
      </c>
      <c r="P29" s="277">
        <f t="shared" si="2"/>
        <v>0</v>
      </c>
      <c r="Q29" s="187"/>
      <c r="R29" s="185" t="str">
        <f t="shared" si="3"/>
        <v>02-100-100 10 06</v>
      </c>
      <c r="S29" s="185" t="str">
        <f t="shared" si="5"/>
        <v>100 10 06</v>
      </c>
      <c r="U29" s="191">
        <f>'Full Funding Estimate'!D51+'Full Funding Estimate'!E51</f>
        <v>0</v>
      </c>
      <c r="V29" s="187"/>
    </row>
    <row r="30" spans="1:22" s="188" customFormat="1" ht="12.75">
      <c r="A30" s="275">
        <v>28</v>
      </c>
      <c r="B30" s="275"/>
      <c r="C30" s="275">
        <v>449</v>
      </c>
      <c r="D30" s="275"/>
      <c r="E30" s="275"/>
      <c r="F30" s="275">
        <v>0</v>
      </c>
      <c r="G30" s="275" t="s">
        <v>194</v>
      </c>
      <c r="H30" s="275"/>
      <c r="I30" s="275" t="s">
        <v>307</v>
      </c>
      <c r="J30" s="275"/>
      <c r="K30" s="275"/>
      <c r="L30" s="275"/>
      <c r="M30" s="275">
        <v>1</v>
      </c>
      <c r="N30" s="276">
        <f t="shared" si="0"/>
        <v>0</v>
      </c>
      <c r="O30" s="276">
        <f t="shared" si="1"/>
        <v>0</v>
      </c>
      <c r="P30" s="277">
        <f t="shared" si="2"/>
        <v>0</v>
      </c>
      <c r="Q30" s="187"/>
      <c r="R30" s="185" t="str">
        <f t="shared" si="3"/>
        <v>02-100-100 23 25</v>
      </c>
      <c r="S30" s="185" t="str">
        <f t="shared" si="5"/>
        <v>100 23 25</v>
      </c>
      <c r="U30" s="186">
        <f>'Full Funding Estimate'!D50+'Full Funding Estimate'!E50</f>
        <v>0</v>
      </c>
      <c r="V30" s="187"/>
    </row>
    <row r="31" spans="1:22" s="188" customFormat="1" ht="12.75">
      <c r="A31" s="275">
        <v>29</v>
      </c>
      <c r="B31" s="275"/>
      <c r="C31" s="275">
        <v>232</v>
      </c>
      <c r="D31" s="275"/>
      <c r="E31" s="275"/>
      <c r="F31" s="275">
        <v>0</v>
      </c>
      <c r="G31" s="275" t="s">
        <v>195</v>
      </c>
      <c r="H31" s="275"/>
      <c r="I31" s="275" t="s">
        <v>196</v>
      </c>
      <c r="J31" s="275"/>
      <c r="K31" s="275"/>
      <c r="L31" s="275"/>
      <c r="M31" s="275">
        <v>1</v>
      </c>
      <c r="N31" s="276">
        <f t="shared" si="0"/>
        <v>0</v>
      </c>
      <c r="O31" s="276">
        <f t="shared" si="1"/>
        <v>0</v>
      </c>
      <c r="P31" s="277">
        <f t="shared" si="2"/>
        <v>0</v>
      </c>
      <c r="Q31" s="187"/>
      <c r="R31" s="185" t="str">
        <f t="shared" si="3"/>
        <v>02-100-100 10 09</v>
      </c>
      <c r="S31" s="185" t="str">
        <f t="shared" si="5"/>
        <v>100 10 09</v>
      </c>
      <c r="U31" s="186">
        <f>'Full Funding Estimate'!D43+'Full Funding Estimate'!E43</f>
        <v>0</v>
      </c>
      <c r="V31" s="187"/>
    </row>
    <row r="32" spans="1:22" s="188" customFormat="1" ht="12.75">
      <c r="A32" s="275">
        <v>30</v>
      </c>
      <c r="B32" s="275"/>
      <c r="C32" s="275">
        <v>233</v>
      </c>
      <c r="D32" s="275"/>
      <c r="E32" s="275"/>
      <c r="F32" s="275">
        <v>0</v>
      </c>
      <c r="G32" s="275" t="s">
        <v>197</v>
      </c>
      <c r="H32" s="275"/>
      <c r="I32" s="275" t="s">
        <v>198</v>
      </c>
      <c r="J32" s="275"/>
      <c r="K32" s="275"/>
      <c r="L32" s="275"/>
      <c r="M32" s="275">
        <v>1</v>
      </c>
      <c r="N32" s="276">
        <f t="shared" si="0"/>
        <v>0</v>
      </c>
      <c r="O32" s="276">
        <f t="shared" si="1"/>
        <v>0</v>
      </c>
      <c r="P32" s="277">
        <f t="shared" si="2"/>
        <v>0</v>
      </c>
      <c r="Q32" s="187"/>
      <c r="R32" s="185" t="str">
        <f t="shared" si="3"/>
        <v>02-100-100 10 10</v>
      </c>
      <c r="S32" s="185" t="str">
        <f t="shared" si="5"/>
        <v>100 10 10</v>
      </c>
      <c r="U32" s="186">
        <f>'Full Funding Estimate'!D44+'Full Funding Estimate'!E44</f>
        <v>0</v>
      </c>
      <c r="V32" s="187"/>
    </row>
    <row r="33" spans="1:22" s="188" customFormat="1" ht="12.75">
      <c r="A33" s="275">
        <v>31</v>
      </c>
      <c r="B33" s="275"/>
      <c r="C33" s="275">
        <v>234</v>
      </c>
      <c r="D33" s="275"/>
      <c r="E33" s="275"/>
      <c r="F33" s="275">
        <v>0</v>
      </c>
      <c r="G33" s="275" t="s">
        <v>334</v>
      </c>
      <c r="H33" s="275"/>
      <c r="I33" s="275" t="s">
        <v>199</v>
      </c>
      <c r="J33" s="275"/>
      <c r="K33" s="275"/>
      <c r="L33" s="275"/>
      <c r="M33" s="275">
        <v>1</v>
      </c>
      <c r="N33" s="276">
        <f t="shared" si="0"/>
        <v>0</v>
      </c>
      <c r="O33" s="276">
        <f t="shared" si="1"/>
        <v>0</v>
      </c>
      <c r="P33" s="277">
        <f t="shared" si="2"/>
        <v>0</v>
      </c>
      <c r="Q33" s="187"/>
      <c r="R33" s="185" t="str">
        <f t="shared" si="3"/>
        <v>02-100-100 10 15</v>
      </c>
      <c r="S33" s="185" t="str">
        <f t="shared" si="5"/>
        <v>100 10 15</v>
      </c>
      <c r="U33" s="186">
        <f>'Full Funding Estimate'!D45+'Full Funding Estimate'!E45</f>
        <v>0</v>
      </c>
      <c r="V33" s="187"/>
    </row>
    <row r="34" spans="1:22" s="188" customFormat="1" ht="12.75">
      <c r="A34" s="275">
        <v>32</v>
      </c>
      <c r="B34" s="275"/>
      <c r="C34" s="275">
        <v>238</v>
      </c>
      <c r="D34" s="275"/>
      <c r="E34" s="275"/>
      <c r="F34" s="275">
        <v>0</v>
      </c>
      <c r="G34" s="275" t="s">
        <v>335</v>
      </c>
      <c r="H34" s="275"/>
      <c r="I34" s="275" t="s">
        <v>310</v>
      </c>
      <c r="J34" s="275"/>
      <c r="K34" s="275"/>
      <c r="L34" s="275"/>
      <c r="M34" s="275">
        <v>1</v>
      </c>
      <c r="N34" s="276">
        <f t="shared" si="0"/>
        <v>0</v>
      </c>
      <c r="O34" s="276">
        <f t="shared" si="1"/>
        <v>0</v>
      </c>
      <c r="P34" s="277">
        <f t="shared" si="2"/>
        <v>0</v>
      </c>
      <c r="Q34" s="187"/>
      <c r="R34" s="185" t="str">
        <f t="shared" si="3"/>
        <v>02-100-100 25 83</v>
      </c>
      <c r="S34" s="185" t="str">
        <f t="shared" si="5"/>
        <v>100 25 83</v>
      </c>
      <c r="U34" s="186">
        <f>'Full Funding Estimate'!D55+'Full Funding Estimate'!E55</f>
        <v>0</v>
      </c>
      <c r="V34" s="187"/>
    </row>
    <row r="35" spans="1:22" s="188" customFormat="1" ht="12.75">
      <c r="A35" s="275">
        <v>33</v>
      </c>
      <c r="B35" s="275"/>
      <c r="C35" s="275">
        <v>442</v>
      </c>
      <c r="D35" s="275"/>
      <c r="E35" s="275"/>
      <c r="F35" s="275">
        <v>0</v>
      </c>
      <c r="G35" s="275" t="s">
        <v>336</v>
      </c>
      <c r="H35" s="275"/>
      <c r="I35" s="275" t="s">
        <v>311</v>
      </c>
      <c r="J35" s="275"/>
      <c r="K35" s="275"/>
      <c r="L35" s="275"/>
      <c r="M35" s="275">
        <v>1</v>
      </c>
      <c r="N35" s="276">
        <f t="shared" si="0"/>
        <v>0</v>
      </c>
      <c r="O35" s="276">
        <f t="shared" si="1"/>
        <v>0</v>
      </c>
      <c r="P35" s="277">
        <f t="shared" si="2"/>
        <v>0</v>
      </c>
      <c r="Q35" s="187"/>
      <c r="R35" s="185" t="str">
        <f t="shared" si="3"/>
        <v>02-100-100 25 84</v>
      </c>
      <c r="S35" s="185" t="str">
        <f t="shared" si="5"/>
        <v>100 25 84</v>
      </c>
      <c r="U35" s="186">
        <f>'Full Funding Estimate'!D56+'Full Funding Estimate'!E56</f>
        <v>0</v>
      </c>
      <c r="V35" s="187"/>
    </row>
    <row r="36" spans="1:22" s="188" customFormat="1" ht="12.75">
      <c r="A36" s="275">
        <v>34</v>
      </c>
      <c r="B36" s="275"/>
      <c r="C36" s="275">
        <v>242</v>
      </c>
      <c r="D36" s="275"/>
      <c r="E36" s="275"/>
      <c r="F36" s="275">
        <v>0</v>
      </c>
      <c r="G36" s="275" t="s">
        <v>200</v>
      </c>
      <c r="H36" s="275"/>
      <c r="I36" s="275" t="s">
        <v>201</v>
      </c>
      <c r="J36" s="275"/>
      <c r="K36" s="275"/>
      <c r="L36" s="275"/>
      <c r="M36" s="275">
        <v>1</v>
      </c>
      <c r="N36" s="276">
        <f t="shared" si="0"/>
        <v>0</v>
      </c>
      <c r="O36" s="276">
        <f t="shared" si="1"/>
        <v>0</v>
      </c>
      <c r="P36" s="277">
        <f t="shared" si="2"/>
        <v>0</v>
      </c>
      <c r="Q36" s="187"/>
      <c r="R36" s="185" t="str">
        <f t="shared" si="3"/>
        <v>02-100-100 20 00</v>
      </c>
      <c r="S36" s="185" t="str">
        <f t="shared" si="5"/>
        <v>100 20 00</v>
      </c>
      <c r="U36" s="186">
        <f>'Full Funding Estimate'!D46+'Full Funding Estimate'!E46</f>
        <v>0</v>
      </c>
      <c r="V36" s="187"/>
    </row>
    <row r="37" spans="1:22" s="188" customFormat="1" ht="12.75">
      <c r="A37" s="275">
        <v>35</v>
      </c>
      <c r="B37" s="275"/>
      <c r="C37" s="275">
        <v>453</v>
      </c>
      <c r="D37" s="275"/>
      <c r="E37" s="275"/>
      <c r="F37" s="275">
        <v>0</v>
      </c>
      <c r="G37" s="275" t="s">
        <v>339</v>
      </c>
      <c r="H37" s="275"/>
      <c r="I37" s="275" t="s">
        <v>306</v>
      </c>
      <c r="J37" s="275"/>
      <c r="K37" s="275"/>
      <c r="L37" s="275"/>
      <c r="M37" s="275">
        <v>1</v>
      </c>
      <c r="N37" s="276">
        <f t="shared" si="0"/>
        <v>0</v>
      </c>
      <c r="O37" s="276">
        <f t="shared" si="1"/>
        <v>0</v>
      </c>
      <c r="P37" s="277">
        <f t="shared" si="2"/>
        <v>0</v>
      </c>
      <c r="Q37" s="187"/>
      <c r="R37" s="185" t="str">
        <f>I37</f>
        <v>02-100-100 20 01</v>
      </c>
      <c r="S37" s="185" t="str">
        <f t="shared" si="5"/>
        <v>100 20 01</v>
      </c>
      <c r="U37" s="186">
        <f>'Full Funding Estimate'!D47+'Full Funding Estimate'!E47+'Full Funding Estimate'!D66+'Full Funding Estimate'!E66+'Full Funding Estimate'!D67+'Full Funding Estimate'!E67+'Full Funding Estimate'!D68+'Full Funding Estimate'!E68</f>
        <v>0</v>
      </c>
      <c r="V37" s="187"/>
    </row>
    <row r="38" spans="1:22" s="188" customFormat="1" ht="12.75">
      <c r="A38" s="275">
        <v>36</v>
      </c>
      <c r="B38" s="275"/>
      <c r="C38" s="275">
        <v>243</v>
      </c>
      <c r="D38" s="275"/>
      <c r="E38" s="275"/>
      <c r="F38" s="275">
        <v>0</v>
      </c>
      <c r="G38" s="275" t="s">
        <v>202</v>
      </c>
      <c r="H38" s="275"/>
      <c r="I38" s="275" t="s">
        <v>203</v>
      </c>
      <c r="J38" s="275"/>
      <c r="K38" s="275"/>
      <c r="L38" s="275"/>
      <c r="M38" s="275">
        <v>1</v>
      </c>
      <c r="N38" s="276">
        <f t="shared" si="0"/>
        <v>0</v>
      </c>
      <c r="O38" s="276">
        <f t="shared" si="1"/>
        <v>0</v>
      </c>
      <c r="P38" s="277">
        <f t="shared" si="2"/>
        <v>0</v>
      </c>
      <c r="Q38" s="187"/>
      <c r="R38" s="185" t="str">
        <f t="shared" si="3"/>
        <v>02-100-100 20 10</v>
      </c>
      <c r="S38" s="185" t="str">
        <f t="shared" si="5"/>
        <v>100 20 10</v>
      </c>
      <c r="U38" s="191">
        <f>'Full Funding Estimate'!D48+'Full Funding Estimate'!E48</f>
        <v>0</v>
      </c>
      <c r="V38" s="187"/>
    </row>
    <row r="39" spans="1:22" s="188" customFormat="1" ht="12.75">
      <c r="A39" s="275">
        <v>37</v>
      </c>
      <c r="B39" s="275"/>
      <c r="C39" s="275">
        <v>245</v>
      </c>
      <c r="D39" s="275"/>
      <c r="E39" s="275"/>
      <c r="F39" s="275">
        <v>0</v>
      </c>
      <c r="G39" s="275" t="s">
        <v>204</v>
      </c>
      <c r="H39" s="275"/>
      <c r="I39" s="275" t="s">
        <v>205</v>
      </c>
      <c r="J39" s="275"/>
      <c r="K39" s="275"/>
      <c r="L39" s="275"/>
      <c r="M39" s="275">
        <v>1</v>
      </c>
      <c r="N39" s="276">
        <f t="shared" si="0"/>
        <v>0</v>
      </c>
      <c r="O39" s="276">
        <f t="shared" si="1"/>
        <v>0</v>
      </c>
      <c r="P39" s="277">
        <f t="shared" si="2"/>
        <v>0</v>
      </c>
      <c r="Q39" s="187"/>
      <c r="R39" s="185" t="str">
        <f t="shared" si="3"/>
        <v>02-100-100 23 10</v>
      </c>
      <c r="S39" s="185" t="str">
        <f t="shared" si="5"/>
        <v>100 23 10</v>
      </c>
      <c r="U39" s="186">
        <f>'Full Funding Estimate'!D49+'Full Funding Estimate'!E49</f>
        <v>0</v>
      </c>
      <c r="V39" s="187"/>
    </row>
    <row r="40" spans="1:22" s="188" customFormat="1" ht="12.75">
      <c r="A40" s="275">
        <v>38</v>
      </c>
      <c r="B40" s="275"/>
      <c r="C40" s="275">
        <v>250</v>
      </c>
      <c r="D40" s="275"/>
      <c r="E40" s="275"/>
      <c r="F40" s="275">
        <v>0</v>
      </c>
      <c r="G40" s="275" t="s">
        <v>206</v>
      </c>
      <c r="H40" s="275"/>
      <c r="I40" s="275" t="s">
        <v>207</v>
      </c>
      <c r="J40" s="275"/>
      <c r="K40" s="275"/>
      <c r="L40" s="275"/>
      <c r="M40" s="275">
        <v>1</v>
      </c>
      <c r="N40" s="276">
        <f t="shared" si="0"/>
        <v>0</v>
      </c>
      <c r="O40" s="276">
        <f t="shared" si="1"/>
        <v>0</v>
      </c>
      <c r="P40" s="277">
        <f t="shared" si="2"/>
        <v>0</v>
      </c>
      <c r="Q40" s="187"/>
      <c r="R40" s="185" t="str">
        <f t="shared" si="3"/>
        <v>02-100-100 24 10</v>
      </c>
      <c r="S40" s="185" t="str">
        <f t="shared" si="5"/>
        <v>100 24 10</v>
      </c>
      <c r="U40" s="186">
        <f>'Full Funding Estimate'!D52+'Full Funding Estimate'!E52</f>
        <v>0</v>
      </c>
      <c r="V40" s="187"/>
    </row>
    <row r="41" spans="1:22" s="188" customFormat="1" ht="12.75">
      <c r="A41" s="275">
        <v>39</v>
      </c>
      <c r="B41" s="275"/>
      <c r="C41" s="275">
        <v>251</v>
      </c>
      <c r="D41" s="275"/>
      <c r="E41" s="275"/>
      <c r="F41" s="275">
        <v>0</v>
      </c>
      <c r="G41" s="275" t="s">
        <v>340</v>
      </c>
      <c r="H41" s="275"/>
      <c r="I41" s="275" t="s">
        <v>309</v>
      </c>
      <c r="J41" s="275"/>
      <c r="K41" s="275"/>
      <c r="L41" s="275"/>
      <c r="M41" s="275"/>
      <c r="N41" s="276">
        <f>U41</f>
        <v>0</v>
      </c>
      <c r="O41" s="276">
        <f>U41</f>
        <v>0</v>
      </c>
      <c r="P41" s="277">
        <f>U41</f>
        <v>0</v>
      </c>
      <c r="Q41" s="187"/>
      <c r="R41" s="185" t="str">
        <f>I41</f>
        <v>02-100-100 24 20</v>
      </c>
      <c r="S41" s="185" t="str">
        <f t="shared" si="5"/>
        <v>100 24 20</v>
      </c>
      <c r="U41" s="186">
        <f>'Full Funding Estimate'!D53+'Full Funding Estimate'!E53</f>
        <v>0</v>
      </c>
      <c r="V41" s="187"/>
    </row>
    <row r="42" spans="1:22" s="188" customFormat="1" ht="12.75">
      <c r="A42" s="275">
        <v>40</v>
      </c>
      <c r="B42" s="275"/>
      <c r="C42" s="275">
        <v>257</v>
      </c>
      <c r="D42" s="275"/>
      <c r="E42" s="275"/>
      <c r="F42" s="275">
        <v>0</v>
      </c>
      <c r="G42" s="275" t="s">
        <v>208</v>
      </c>
      <c r="H42" s="275"/>
      <c r="I42" s="275" t="s">
        <v>209</v>
      </c>
      <c r="J42" s="275"/>
      <c r="K42" s="275"/>
      <c r="L42" s="275"/>
      <c r="M42" s="275">
        <v>1</v>
      </c>
      <c r="N42" s="276">
        <f t="shared" si="0"/>
        <v>0</v>
      </c>
      <c r="O42" s="276">
        <f t="shared" si="1"/>
        <v>0</v>
      </c>
      <c r="P42" s="277">
        <f t="shared" si="2"/>
        <v>0</v>
      </c>
      <c r="Q42" s="187"/>
      <c r="R42" s="185" t="str">
        <f t="shared" si="3"/>
        <v>02-100-100 25 50</v>
      </c>
      <c r="S42" s="185" t="str">
        <f t="shared" si="5"/>
        <v>100 25 50</v>
      </c>
      <c r="U42" s="186">
        <f>'Full Funding Estimate'!D54+'Full Funding Estimate'!E54</f>
        <v>0</v>
      </c>
      <c r="V42" s="187"/>
    </row>
    <row r="43" spans="1:22" s="188" customFormat="1" ht="12.75">
      <c r="A43" s="275">
        <v>41</v>
      </c>
      <c r="B43" s="275"/>
      <c r="C43" s="275">
        <v>266</v>
      </c>
      <c r="D43" s="275"/>
      <c r="E43" s="275"/>
      <c r="F43" s="275">
        <v>0</v>
      </c>
      <c r="G43" s="275" t="s">
        <v>210</v>
      </c>
      <c r="H43" s="275"/>
      <c r="I43" s="275" t="s">
        <v>211</v>
      </c>
      <c r="J43" s="275"/>
      <c r="K43" s="275"/>
      <c r="L43" s="275"/>
      <c r="M43" s="275">
        <v>1</v>
      </c>
      <c r="N43" s="276">
        <f t="shared" si="0"/>
        <v>0</v>
      </c>
      <c r="O43" s="276">
        <f t="shared" si="1"/>
        <v>0</v>
      </c>
      <c r="P43" s="277">
        <f t="shared" si="2"/>
        <v>0</v>
      </c>
      <c r="Q43" s="187"/>
      <c r="R43" s="185" t="str">
        <f t="shared" si="3"/>
        <v>02-100-100 28 10</v>
      </c>
      <c r="S43" s="185" t="str">
        <f t="shared" si="5"/>
        <v>100 28 10</v>
      </c>
      <c r="U43" s="186">
        <f>'Full Funding Estimate'!D57+'Full Funding Estimate'!E57</f>
        <v>0</v>
      </c>
      <c r="V43" s="187"/>
    </row>
    <row r="44" spans="1:22" s="188" customFormat="1" ht="12.75">
      <c r="A44" s="275">
        <v>42</v>
      </c>
      <c r="B44" s="275"/>
      <c r="C44" s="275">
        <v>267</v>
      </c>
      <c r="D44" s="275"/>
      <c r="E44" s="275"/>
      <c r="F44" s="275">
        <v>0</v>
      </c>
      <c r="G44" s="275" t="s">
        <v>212</v>
      </c>
      <c r="H44" s="275"/>
      <c r="I44" s="275" t="s">
        <v>213</v>
      </c>
      <c r="J44" s="275"/>
      <c r="K44" s="275"/>
      <c r="L44" s="275"/>
      <c r="M44" s="275">
        <v>1</v>
      </c>
      <c r="N44" s="276">
        <f t="shared" si="0"/>
        <v>0</v>
      </c>
      <c r="O44" s="276">
        <f t="shared" si="1"/>
        <v>0</v>
      </c>
      <c r="P44" s="277">
        <f t="shared" si="2"/>
        <v>0</v>
      </c>
      <c r="Q44" s="187"/>
      <c r="R44" s="185" t="str">
        <f t="shared" si="3"/>
        <v>02-100-100 29 00</v>
      </c>
      <c r="S44" s="185" t="str">
        <f t="shared" si="5"/>
        <v>100 29 00</v>
      </c>
      <c r="U44" s="186">
        <f>'Full Funding Estimate'!D58+'Full Funding Estimate'!E58</f>
        <v>0</v>
      </c>
      <c r="V44" s="187"/>
    </row>
    <row r="45" spans="1:22" s="188" customFormat="1" ht="12.75">
      <c r="A45" s="275">
        <v>43</v>
      </c>
      <c r="B45" s="275"/>
      <c r="C45" s="275">
        <v>353</v>
      </c>
      <c r="D45" s="275"/>
      <c r="E45" s="275"/>
      <c r="F45" s="275">
        <v>0</v>
      </c>
      <c r="G45" s="275" t="s">
        <v>214</v>
      </c>
      <c r="H45" s="275"/>
      <c r="I45" s="275" t="s">
        <v>215</v>
      </c>
      <c r="J45" s="275"/>
      <c r="K45" s="275"/>
      <c r="L45" s="275"/>
      <c r="M45" s="275">
        <v>1</v>
      </c>
      <c r="N45" s="276">
        <f t="shared" si="0"/>
        <v>0</v>
      </c>
      <c r="O45" s="276">
        <f t="shared" si="1"/>
        <v>0</v>
      </c>
      <c r="P45" s="277">
        <f t="shared" si="2"/>
        <v>0</v>
      </c>
      <c r="Q45" s="187"/>
      <c r="R45" s="185" t="str">
        <f t="shared" si="3"/>
        <v>02-100-100 30 00</v>
      </c>
      <c r="S45" s="185" t="str">
        <f t="shared" si="5"/>
        <v>100 30 00</v>
      </c>
      <c r="U45" s="186">
        <f>'Full Funding Estimate'!D59+'Full Funding Estimate'!E59</f>
        <v>0</v>
      </c>
      <c r="V45" s="187"/>
    </row>
    <row r="46" spans="1:22" s="188" customFormat="1" ht="12.75">
      <c r="A46" s="275">
        <v>44</v>
      </c>
      <c r="B46" s="275"/>
      <c r="C46" s="275">
        <v>270</v>
      </c>
      <c r="D46" s="275"/>
      <c r="E46" s="275"/>
      <c r="F46" s="275">
        <v>0</v>
      </c>
      <c r="G46" s="275" t="s">
        <v>216</v>
      </c>
      <c r="H46" s="275"/>
      <c r="I46" s="275" t="s">
        <v>217</v>
      </c>
      <c r="J46" s="275"/>
      <c r="K46" s="275"/>
      <c r="L46" s="275"/>
      <c r="M46" s="275">
        <v>1</v>
      </c>
      <c r="N46" s="276">
        <f t="shared" si="0"/>
        <v>0</v>
      </c>
      <c r="O46" s="276">
        <f t="shared" si="1"/>
        <v>0</v>
      </c>
      <c r="P46" s="277">
        <f t="shared" si="2"/>
        <v>0</v>
      </c>
      <c r="Q46" s="187"/>
      <c r="R46" s="185" t="str">
        <f t="shared" si="3"/>
        <v>02-110-110 00 00</v>
      </c>
      <c r="S46" s="185" t="str">
        <f t="shared" si="5"/>
        <v>110 00 00</v>
      </c>
      <c r="U46" s="191">
        <f>'Full Funding Estimate'!D60+'Full Funding Estimate'!E60</f>
        <v>0</v>
      </c>
      <c r="V46" s="187"/>
    </row>
    <row r="47" spans="1:22" s="188" customFormat="1" ht="12.75">
      <c r="A47" s="275">
        <v>45</v>
      </c>
      <c r="B47" s="275"/>
      <c r="C47" s="275">
        <v>277</v>
      </c>
      <c r="D47" s="275"/>
      <c r="E47" s="275"/>
      <c r="F47" s="275">
        <v>0</v>
      </c>
      <c r="G47" s="275" t="s">
        <v>218</v>
      </c>
      <c r="H47" s="275"/>
      <c r="I47" s="275" t="s">
        <v>219</v>
      </c>
      <c r="J47" s="275"/>
      <c r="K47" s="275"/>
      <c r="L47" s="275"/>
      <c r="M47" s="275">
        <v>1</v>
      </c>
      <c r="N47" s="276">
        <f t="shared" si="0"/>
        <v>0</v>
      </c>
      <c r="O47" s="276">
        <f t="shared" si="1"/>
        <v>0</v>
      </c>
      <c r="P47" s="277">
        <f t="shared" si="2"/>
        <v>0</v>
      </c>
      <c r="Q47" s="187"/>
      <c r="R47" s="185" t="str">
        <f t="shared" si="3"/>
        <v>02-110-110 16 00</v>
      </c>
      <c r="S47" s="185" t="str">
        <f t="shared" si="5"/>
        <v>110 16 00</v>
      </c>
      <c r="U47" s="191">
        <f>'Full Funding Estimate'!D61+'Full Funding Estimate'!E61</f>
        <v>0</v>
      </c>
      <c r="V47" s="187"/>
    </row>
    <row r="48" spans="1:22" s="188" customFormat="1" ht="12.75">
      <c r="A48" s="275">
        <v>46</v>
      </c>
      <c r="B48" s="275"/>
      <c r="C48" s="275">
        <v>356</v>
      </c>
      <c r="D48" s="275"/>
      <c r="E48" s="275"/>
      <c r="F48" s="275">
        <v>0</v>
      </c>
      <c r="G48" s="275" t="s">
        <v>220</v>
      </c>
      <c r="H48" s="275"/>
      <c r="I48" s="275" t="s">
        <v>221</v>
      </c>
      <c r="J48" s="275"/>
      <c r="K48" s="275"/>
      <c r="L48" s="275"/>
      <c r="M48" s="275">
        <v>1</v>
      </c>
      <c r="N48" s="276">
        <f t="shared" si="0"/>
        <v>0</v>
      </c>
      <c r="O48" s="276">
        <f t="shared" si="1"/>
        <v>0</v>
      </c>
      <c r="P48" s="277">
        <f t="shared" si="2"/>
        <v>0</v>
      </c>
      <c r="Q48" s="187"/>
      <c r="R48" s="185" t="str">
        <f t="shared" si="3"/>
        <v>02-110-110 17 00</v>
      </c>
      <c r="S48" s="185" t="str">
        <f t="shared" si="5"/>
        <v>110 17 00</v>
      </c>
      <c r="U48" s="191">
        <f>'Full Funding Estimate'!D62+'Full Funding Estimate'!E62</f>
        <v>0</v>
      </c>
      <c r="V48" s="187"/>
    </row>
    <row r="49" spans="1:22" s="188" customFormat="1" ht="12.75">
      <c r="A49" s="275">
        <v>47</v>
      </c>
      <c r="B49" s="275"/>
      <c r="C49" s="275">
        <v>279</v>
      </c>
      <c r="D49" s="275"/>
      <c r="E49" s="275"/>
      <c r="F49" s="275">
        <v>0</v>
      </c>
      <c r="G49" s="275" t="s">
        <v>222</v>
      </c>
      <c r="H49" s="275"/>
      <c r="I49" s="275" t="s">
        <v>223</v>
      </c>
      <c r="J49" s="275"/>
      <c r="K49" s="275"/>
      <c r="L49" s="275"/>
      <c r="M49" s="275">
        <v>1</v>
      </c>
      <c r="N49" s="276">
        <f t="shared" si="0"/>
        <v>0</v>
      </c>
      <c r="O49" s="276">
        <f t="shared" si="1"/>
        <v>0</v>
      </c>
      <c r="P49" s="277">
        <f t="shared" si="2"/>
        <v>0</v>
      </c>
      <c r="Q49" s="187"/>
      <c r="R49" s="185" t="str">
        <f t="shared" si="3"/>
        <v>03-115-115 10 00</v>
      </c>
      <c r="S49" s="185" t="str">
        <f t="shared" si="5"/>
        <v>115 10 00</v>
      </c>
      <c r="U49" s="191">
        <f>'Full Funding Estimate'!D73+'Full Funding Estimate'!E73</f>
        <v>0</v>
      </c>
      <c r="V49" s="187"/>
    </row>
    <row r="50" spans="1:22" s="188" customFormat="1" ht="12.75">
      <c r="A50" s="275">
        <v>48</v>
      </c>
      <c r="B50" s="275"/>
      <c r="C50" s="275">
        <v>280</v>
      </c>
      <c r="D50" s="275"/>
      <c r="E50" s="275"/>
      <c r="F50" s="275">
        <v>0</v>
      </c>
      <c r="G50" s="275" t="s">
        <v>224</v>
      </c>
      <c r="H50" s="275"/>
      <c r="I50" s="275" t="s">
        <v>225</v>
      </c>
      <c r="J50" s="275"/>
      <c r="K50" s="275"/>
      <c r="L50" s="275"/>
      <c r="M50" s="275">
        <v>1</v>
      </c>
      <c r="N50" s="276">
        <f t="shared" si="0"/>
        <v>0</v>
      </c>
      <c r="O50" s="276">
        <f t="shared" si="1"/>
        <v>0</v>
      </c>
      <c r="P50" s="277">
        <f t="shared" si="2"/>
        <v>0</v>
      </c>
      <c r="Q50" s="187"/>
      <c r="R50" s="185" t="str">
        <f t="shared" si="3"/>
        <v>03-115-115 20 00</v>
      </c>
      <c r="S50" s="185" t="str">
        <f t="shared" si="5"/>
        <v>115 20 00</v>
      </c>
      <c r="U50" s="191">
        <f>'Full Funding Estimate'!D74+'Full Funding Estimate'!E74</f>
        <v>0</v>
      </c>
      <c r="V50" s="187"/>
    </row>
    <row r="51" spans="1:22" s="188" customFormat="1" ht="12.75">
      <c r="A51" s="275">
        <v>49</v>
      </c>
      <c r="B51" s="275"/>
      <c r="C51" s="275">
        <v>284</v>
      </c>
      <c r="D51" s="275"/>
      <c r="E51" s="275"/>
      <c r="F51" s="275">
        <v>0</v>
      </c>
      <c r="G51" s="275" t="s">
        <v>226</v>
      </c>
      <c r="H51" s="275"/>
      <c r="I51" s="275" t="s">
        <v>227</v>
      </c>
      <c r="J51" s="275"/>
      <c r="K51" s="275"/>
      <c r="L51" s="275"/>
      <c r="M51" s="275">
        <v>1</v>
      </c>
      <c r="N51" s="276">
        <f t="shared" si="0"/>
        <v>0</v>
      </c>
      <c r="O51" s="276">
        <f t="shared" si="1"/>
        <v>0</v>
      </c>
      <c r="P51" s="277">
        <f t="shared" si="2"/>
        <v>0</v>
      </c>
      <c r="Q51" s="187"/>
      <c r="R51" s="185" t="str">
        <f t="shared" si="3"/>
        <v>04-120-120 00 00</v>
      </c>
      <c r="S51" s="185" t="str">
        <f t="shared" si="5"/>
        <v>120 00 00</v>
      </c>
      <c r="U51" s="191">
        <f>'Full Funding Estimate'!D75+'Full Funding Estimate'!E75</f>
        <v>0</v>
      </c>
      <c r="V51" s="187"/>
    </row>
    <row r="52" spans="1:22" s="188" customFormat="1" ht="12.75">
      <c r="A52" s="275">
        <v>50</v>
      </c>
      <c r="B52" s="275"/>
      <c r="C52" s="275">
        <v>358</v>
      </c>
      <c r="D52" s="275"/>
      <c r="E52" s="275"/>
      <c r="F52" s="275">
        <v>0</v>
      </c>
      <c r="G52" s="275" t="s">
        <v>228</v>
      </c>
      <c r="H52" s="275"/>
      <c r="I52" s="275" t="s">
        <v>229</v>
      </c>
      <c r="J52" s="275"/>
      <c r="K52" s="275"/>
      <c r="L52" s="275"/>
      <c r="M52" s="275">
        <v>1</v>
      </c>
      <c r="N52" s="276">
        <f t="shared" si="0"/>
        <v>0</v>
      </c>
      <c r="O52" s="276">
        <f t="shared" si="1"/>
        <v>0</v>
      </c>
      <c r="P52" s="277">
        <f t="shared" si="2"/>
        <v>0</v>
      </c>
      <c r="Q52" s="187"/>
      <c r="R52" s="185" t="str">
        <f t="shared" si="3"/>
        <v>04-120-120 00 35</v>
      </c>
      <c r="S52" s="185" t="str">
        <f t="shared" si="5"/>
        <v>120 00 35</v>
      </c>
      <c r="U52" s="191">
        <f>'Full Funding Estimate'!D76+'Full Funding Estimate'!E76</f>
        <v>0</v>
      </c>
      <c r="V52" s="187"/>
    </row>
    <row r="53" spans="1:22" s="188" customFormat="1" ht="12.75">
      <c r="A53" s="275">
        <v>51</v>
      </c>
      <c r="B53" s="275"/>
      <c r="C53" s="275">
        <v>289</v>
      </c>
      <c r="D53" s="275"/>
      <c r="E53" s="275"/>
      <c r="F53" s="275">
        <v>0</v>
      </c>
      <c r="G53" s="275" t="s">
        <v>230</v>
      </c>
      <c r="H53" s="275"/>
      <c r="I53" s="275" t="s">
        <v>231</v>
      </c>
      <c r="J53" s="275"/>
      <c r="K53" s="275"/>
      <c r="L53" s="275"/>
      <c r="M53" s="275">
        <v>1</v>
      </c>
      <c r="N53" s="276">
        <f t="shared" si="0"/>
        <v>0</v>
      </c>
      <c r="O53" s="276">
        <f t="shared" si="1"/>
        <v>0</v>
      </c>
      <c r="P53" s="277">
        <f t="shared" si="2"/>
        <v>0</v>
      </c>
      <c r="Q53" s="187"/>
      <c r="R53" s="185" t="str">
        <f t="shared" si="3"/>
        <v>03-121-121 00 00</v>
      </c>
      <c r="S53" s="185" t="str">
        <f t="shared" si="5"/>
        <v>121 00 00</v>
      </c>
      <c r="U53" s="191">
        <f>'Full Funding Estimate'!D77+'Full Funding Estimate'!E77</f>
        <v>0</v>
      </c>
      <c r="V53" s="187"/>
    </row>
    <row r="54" spans="1:22" s="188" customFormat="1" ht="12.75">
      <c r="A54" s="275">
        <v>52</v>
      </c>
      <c r="B54" s="275"/>
      <c r="C54" s="275">
        <v>293</v>
      </c>
      <c r="D54" s="275"/>
      <c r="E54" s="275"/>
      <c r="F54" s="275">
        <v>0</v>
      </c>
      <c r="G54" s="275" t="s">
        <v>358</v>
      </c>
      <c r="H54" s="275"/>
      <c r="I54" s="275" t="s">
        <v>331</v>
      </c>
      <c r="J54" s="275"/>
      <c r="K54" s="275"/>
      <c r="L54" s="275"/>
      <c r="M54" s="275">
        <v>1</v>
      </c>
      <c r="N54" s="276">
        <f t="shared" si="0"/>
        <v>0</v>
      </c>
      <c r="O54" s="276">
        <f t="shared" si="1"/>
        <v>0</v>
      </c>
      <c r="P54" s="277">
        <f t="shared" si="2"/>
        <v>0</v>
      </c>
      <c r="Q54" s="187"/>
      <c r="R54" s="185" t="str">
        <f t="shared" si="3"/>
        <v>03-180-180 10 00</v>
      </c>
      <c r="S54" s="185" t="str">
        <f t="shared" si="5"/>
        <v>180 10 00</v>
      </c>
      <c r="U54" s="191">
        <f>'Full Funding Estimate'!D78+'Full Funding Estimate'!E78</f>
        <v>0</v>
      </c>
      <c r="V54" s="187"/>
    </row>
    <row r="55" spans="1:22" s="188" customFormat="1" ht="12.75">
      <c r="A55" s="275">
        <v>53</v>
      </c>
      <c r="B55" s="275"/>
      <c r="C55" s="275">
        <v>310</v>
      </c>
      <c r="D55" s="275"/>
      <c r="E55" s="275"/>
      <c r="F55" s="275">
        <v>0</v>
      </c>
      <c r="G55" s="275" t="s">
        <v>357</v>
      </c>
      <c r="H55" s="275"/>
      <c r="I55" s="275" t="s">
        <v>331</v>
      </c>
      <c r="J55" s="275"/>
      <c r="K55" s="275"/>
      <c r="L55" s="275"/>
      <c r="M55" s="275">
        <v>1</v>
      </c>
      <c r="N55" s="276">
        <f t="shared" si="0"/>
        <v>0</v>
      </c>
      <c r="O55" s="276">
        <f t="shared" si="1"/>
        <v>0</v>
      </c>
      <c r="P55" s="277">
        <f t="shared" si="2"/>
        <v>0</v>
      </c>
      <c r="Q55" s="187"/>
      <c r="R55" s="185" t="str">
        <f t="shared" si="3"/>
        <v>03-180-180 10 00</v>
      </c>
      <c r="S55" s="185" t="str">
        <f t="shared" si="5"/>
        <v>180 10 00</v>
      </c>
      <c r="U55" s="191">
        <f>'Full Funding Estimate'!D79+'Full Funding Estimate'!E79</f>
        <v>0</v>
      </c>
      <c r="V55" s="187"/>
    </row>
    <row r="56" spans="1:22" s="188" customFormat="1" ht="12.75">
      <c r="A56" s="275">
        <v>54</v>
      </c>
      <c r="B56" s="275"/>
      <c r="C56" s="275">
        <v>296</v>
      </c>
      <c r="D56" s="275"/>
      <c r="E56" s="275"/>
      <c r="F56" s="275">
        <v>0</v>
      </c>
      <c r="G56" s="275" t="s">
        <v>232</v>
      </c>
      <c r="H56" s="275"/>
      <c r="I56" s="275" t="s">
        <v>233</v>
      </c>
      <c r="J56" s="275"/>
      <c r="K56" s="275"/>
      <c r="L56" s="275"/>
      <c r="M56" s="275">
        <v>1</v>
      </c>
      <c r="N56" s="276">
        <f t="shared" si="0"/>
        <v>0</v>
      </c>
      <c r="O56" s="276">
        <f t="shared" si="1"/>
        <v>0</v>
      </c>
      <c r="P56" s="277">
        <f t="shared" si="2"/>
        <v>0</v>
      </c>
      <c r="Q56" s="187"/>
      <c r="R56" s="185" t="str">
        <f t="shared" si="3"/>
        <v>02-140-140 10 10</v>
      </c>
      <c r="S56" s="185" t="str">
        <f t="shared" si="5"/>
        <v>140 10 10</v>
      </c>
      <c r="U56" s="191">
        <f>'Full Funding Estimate'!D63+'Full Funding Estimate'!E63</f>
        <v>0</v>
      </c>
      <c r="V56" s="187"/>
    </row>
    <row r="57" spans="1:22" s="188" customFormat="1" ht="12.75">
      <c r="A57" s="275">
        <v>55</v>
      </c>
      <c r="B57" s="275"/>
      <c r="C57" s="275">
        <v>298</v>
      </c>
      <c r="D57" s="275"/>
      <c r="E57" s="275"/>
      <c r="F57" s="275">
        <v>0</v>
      </c>
      <c r="G57" s="275" t="s">
        <v>234</v>
      </c>
      <c r="H57" s="275"/>
      <c r="I57" s="275" t="s">
        <v>235</v>
      </c>
      <c r="J57" s="275"/>
      <c r="K57" s="275"/>
      <c r="L57" s="275"/>
      <c r="M57" s="275">
        <v>1</v>
      </c>
      <c r="N57" s="276">
        <f t="shared" si="0"/>
        <v>0</v>
      </c>
      <c r="O57" s="276">
        <f t="shared" si="1"/>
        <v>0</v>
      </c>
      <c r="P57" s="277">
        <f t="shared" si="2"/>
        <v>0</v>
      </c>
      <c r="Q57" s="187"/>
      <c r="R57" s="185" t="str">
        <f t="shared" si="3"/>
        <v>02-140-140 10 30</v>
      </c>
      <c r="S57" s="185" t="str">
        <f t="shared" si="5"/>
        <v>140 10 30</v>
      </c>
      <c r="U57" s="191">
        <f>'Full Funding Estimate'!D64+'Full Funding Estimate'!E64</f>
        <v>0</v>
      </c>
      <c r="V57" s="187"/>
    </row>
    <row r="58" spans="1:22" s="188" customFormat="1" ht="12.75">
      <c r="A58" s="275">
        <v>56</v>
      </c>
      <c r="B58" s="275"/>
      <c r="C58" s="275">
        <v>302</v>
      </c>
      <c r="D58" s="275"/>
      <c r="E58" s="275"/>
      <c r="F58" s="275">
        <v>0</v>
      </c>
      <c r="G58" s="275" t="s">
        <v>236</v>
      </c>
      <c r="H58" s="275"/>
      <c r="I58" s="275" t="s">
        <v>237</v>
      </c>
      <c r="J58" s="275"/>
      <c r="K58" s="275"/>
      <c r="L58" s="275"/>
      <c r="M58" s="275">
        <v>1</v>
      </c>
      <c r="N58" s="276">
        <f t="shared" si="0"/>
        <v>0</v>
      </c>
      <c r="O58" s="276">
        <f t="shared" si="1"/>
        <v>0</v>
      </c>
      <c r="P58" s="277">
        <f t="shared" si="2"/>
        <v>0</v>
      </c>
      <c r="Q58" s="187"/>
      <c r="R58" s="185" t="str">
        <f t="shared" si="3"/>
        <v>02-140-140 30 10</v>
      </c>
      <c r="S58" s="185" t="str">
        <f t="shared" si="5"/>
        <v>140 30 10</v>
      </c>
      <c r="U58" s="191">
        <f>'Full Funding Estimate'!D65+'Full Funding Estimate'!E65</f>
        <v>0</v>
      </c>
      <c r="V58" s="187"/>
    </row>
    <row r="59" spans="1:22" s="188" customFormat="1" ht="12.75">
      <c r="A59" s="275">
        <v>57</v>
      </c>
      <c r="B59" s="275"/>
      <c r="C59" s="275">
        <v>304</v>
      </c>
      <c r="D59" s="275"/>
      <c r="E59" s="275"/>
      <c r="F59" s="275">
        <v>0</v>
      </c>
      <c r="G59" s="275" t="s">
        <v>238</v>
      </c>
      <c r="H59" s="275"/>
      <c r="I59" s="275" t="s">
        <v>239</v>
      </c>
      <c r="J59" s="275"/>
      <c r="K59" s="275"/>
      <c r="L59" s="275"/>
      <c r="M59" s="275">
        <v>1</v>
      </c>
      <c r="N59" s="276">
        <f t="shared" si="0"/>
        <v>0</v>
      </c>
      <c r="O59" s="276">
        <f t="shared" si="1"/>
        <v>0</v>
      </c>
      <c r="P59" s="277">
        <f t="shared" si="2"/>
        <v>0</v>
      </c>
      <c r="Q59" s="187"/>
      <c r="R59" s="185" t="str">
        <f t="shared" si="3"/>
        <v>01-140-140 40 10</v>
      </c>
      <c r="S59" s="185" t="str">
        <f t="shared" si="5"/>
        <v>140 40 10</v>
      </c>
      <c r="U59" s="191">
        <f>'Full Funding Estimate'!D37+'Full Funding Estimate'!E37</f>
        <v>0</v>
      </c>
      <c r="V59" s="187"/>
    </row>
    <row r="60" spans="1:22" s="188" customFormat="1" ht="12.75">
      <c r="A60" s="275">
        <v>58</v>
      </c>
      <c r="B60" s="275"/>
      <c r="C60" s="275">
        <v>308</v>
      </c>
      <c r="D60" s="275"/>
      <c r="E60" s="275"/>
      <c r="F60" s="275">
        <v>0</v>
      </c>
      <c r="G60" s="275" t="s">
        <v>240</v>
      </c>
      <c r="H60" s="275"/>
      <c r="I60" s="275" t="s">
        <v>241</v>
      </c>
      <c r="J60" s="275"/>
      <c r="K60" s="275"/>
      <c r="L60" s="275"/>
      <c r="M60" s="275">
        <v>1</v>
      </c>
      <c r="N60" s="276">
        <f t="shared" si="0"/>
        <v>0</v>
      </c>
      <c r="O60" s="276">
        <f t="shared" si="1"/>
        <v>0</v>
      </c>
      <c r="P60" s="277">
        <f t="shared" si="2"/>
        <v>0</v>
      </c>
      <c r="Q60" s="187"/>
      <c r="R60" s="185" t="str">
        <f t="shared" si="3"/>
        <v>05-160-160 00 00</v>
      </c>
      <c r="S60" s="185" t="str">
        <f t="shared" si="5"/>
        <v>160 00 00</v>
      </c>
      <c r="U60" s="191">
        <f>'Full Funding Estimate'!E96</f>
        <v>0</v>
      </c>
      <c r="V60" s="187"/>
    </row>
    <row r="61" spans="1:22" s="188" customFormat="1" ht="12.75">
      <c r="A61" s="275">
        <v>59</v>
      </c>
      <c r="B61" s="275"/>
      <c r="C61" s="275">
        <v>311</v>
      </c>
      <c r="D61" s="275"/>
      <c r="E61" s="275"/>
      <c r="F61" s="275">
        <v>0</v>
      </c>
      <c r="G61" s="275" t="s">
        <v>242</v>
      </c>
      <c r="H61" s="275"/>
      <c r="I61" s="275" t="s">
        <v>243</v>
      </c>
      <c r="J61" s="275"/>
      <c r="K61" s="275"/>
      <c r="L61" s="275"/>
      <c r="M61" s="275">
        <v>1</v>
      </c>
      <c r="N61" s="276">
        <f t="shared" si="0"/>
        <v>0</v>
      </c>
      <c r="O61" s="276">
        <f t="shared" si="1"/>
        <v>0</v>
      </c>
      <c r="P61" s="277">
        <f t="shared" si="2"/>
        <v>0</v>
      </c>
      <c r="Q61" s="187"/>
      <c r="R61" s="185" t="str">
        <f t="shared" si="3"/>
        <v>03-180-180 10 10</v>
      </c>
      <c r="S61" s="185" t="str">
        <f t="shared" si="5"/>
        <v>180 10 10</v>
      </c>
      <c r="U61" s="191">
        <f>'Full Funding Estimate'!D80+'Full Funding Estimate'!E80</f>
        <v>0</v>
      </c>
      <c r="V61" s="187"/>
    </row>
    <row r="62" spans="1:22" s="188" customFormat="1" ht="12.75">
      <c r="A62" s="275">
        <v>60</v>
      </c>
      <c r="B62" s="275"/>
      <c r="C62" s="275">
        <v>312</v>
      </c>
      <c r="D62" s="275"/>
      <c r="E62" s="275"/>
      <c r="F62" s="275">
        <v>0</v>
      </c>
      <c r="G62" s="275" t="s">
        <v>244</v>
      </c>
      <c r="H62" s="275"/>
      <c r="I62" s="275" t="s">
        <v>245</v>
      </c>
      <c r="J62" s="275"/>
      <c r="K62" s="275"/>
      <c r="L62" s="275"/>
      <c r="M62" s="275">
        <v>1</v>
      </c>
      <c r="N62" s="276">
        <f t="shared" si="0"/>
        <v>0</v>
      </c>
      <c r="O62" s="276">
        <f t="shared" si="1"/>
        <v>0</v>
      </c>
      <c r="P62" s="277">
        <f t="shared" si="2"/>
        <v>0</v>
      </c>
      <c r="Q62" s="187"/>
      <c r="R62" s="185" t="str">
        <f t="shared" si="3"/>
        <v>03-180-180 10 20</v>
      </c>
      <c r="S62" s="185" t="str">
        <f t="shared" si="5"/>
        <v>180 10 20</v>
      </c>
      <c r="U62" s="191">
        <f>'Full Funding Estimate'!D81+'Full Funding Estimate'!E81</f>
        <v>0</v>
      </c>
      <c r="V62" s="187"/>
    </row>
    <row r="63" spans="1:22" s="188" customFormat="1" ht="12.75">
      <c r="A63" s="275">
        <v>61</v>
      </c>
      <c r="B63" s="275"/>
      <c r="C63" s="275">
        <v>313</v>
      </c>
      <c r="D63" s="275"/>
      <c r="E63" s="275"/>
      <c r="F63" s="275">
        <v>0</v>
      </c>
      <c r="G63" s="275" t="s">
        <v>246</v>
      </c>
      <c r="H63" s="275"/>
      <c r="I63" s="275" t="s">
        <v>247</v>
      </c>
      <c r="J63" s="275"/>
      <c r="K63" s="275"/>
      <c r="L63" s="275"/>
      <c r="M63" s="275">
        <v>1</v>
      </c>
      <c r="N63" s="276">
        <f t="shared" si="0"/>
        <v>0</v>
      </c>
      <c r="O63" s="276">
        <f t="shared" si="1"/>
        <v>0</v>
      </c>
      <c r="P63" s="277">
        <f t="shared" si="2"/>
        <v>0</v>
      </c>
      <c r="Q63" s="187"/>
      <c r="R63" s="185" t="str">
        <f t="shared" si="3"/>
        <v>03-180-180 10 30</v>
      </c>
      <c r="S63" s="185" t="str">
        <f t="shared" si="5"/>
        <v>180 10 30</v>
      </c>
      <c r="U63" s="186">
        <f>'Full Funding Estimate'!D82+'Full Funding Estimate'!E82</f>
        <v>0</v>
      </c>
      <c r="V63" s="187"/>
    </row>
    <row r="64" spans="1:22" s="188" customFormat="1" ht="12.75">
      <c r="A64" s="275">
        <v>62</v>
      </c>
      <c r="B64" s="275"/>
      <c r="C64" s="275">
        <v>314</v>
      </c>
      <c r="D64" s="275"/>
      <c r="E64" s="275"/>
      <c r="F64" s="275">
        <v>0</v>
      </c>
      <c r="G64" s="275" t="s">
        <v>356</v>
      </c>
      <c r="H64" s="275"/>
      <c r="I64" s="275" t="s">
        <v>247</v>
      </c>
      <c r="J64" s="275"/>
      <c r="K64" s="275"/>
      <c r="L64" s="275"/>
      <c r="M64" s="275">
        <v>1</v>
      </c>
      <c r="N64" s="276">
        <f t="shared" si="0"/>
        <v>0</v>
      </c>
      <c r="O64" s="276">
        <f t="shared" si="1"/>
        <v>0</v>
      </c>
      <c r="P64" s="277">
        <f t="shared" si="2"/>
        <v>0</v>
      </c>
      <c r="Q64" s="187"/>
      <c r="R64" s="185" t="str">
        <f t="shared" si="3"/>
        <v>03-180-180 10 30</v>
      </c>
      <c r="S64" s="185" t="str">
        <f t="shared" si="5"/>
        <v>180 10 30</v>
      </c>
      <c r="U64" s="186">
        <f>'Full Funding Estimate'!D83+'Full Funding Estimate'!E83</f>
        <v>0</v>
      </c>
      <c r="V64" s="187"/>
    </row>
    <row r="65" spans="1:22" s="188" customFormat="1" ht="12.75">
      <c r="A65" s="275">
        <v>63</v>
      </c>
      <c r="B65" s="275"/>
      <c r="C65" s="275">
        <v>316</v>
      </c>
      <c r="D65" s="275"/>
      <c r="E65" s="275"/>
      <c r="F65" s="275">
        <v>0</v>
      </c>
      <c r="G65" s="275" t="s">
        <v>248</v>
      </c>
      <c r="H65" s="275"/>
      <c r="I65" s="275" t="s">
        <v>249</v>
      </c>
      <c r="J65" s="275"/>
      <c r="K65" s="275"/>
      <c r="L65" s="275"/>
      <c r="M65" s="275">
        <v>1</v>
      </c>
      <c r="N65" s="276">
        <f t="shared" si="0"/>
        <v>0</v>
      </c>
      <c r="O65" s="276">
        <f t="shared" si="1"/>
        <v>0</v>
      </c>
      <c r="P65" s="277">
        <f t="shared" si="2"/>
        <v>0</v>
      </c>
      <c r="Q65" s="187"/>
      <c r="R65" s="185" t="str">
        <f t="shared" si="3"/>
        <v>03-180-180 10 60</v>
      </c>
      <c r="S65" s="185" t="str">
        <f t="shared" si="5"/>
        <v>180 10 60</v>
      </c>
      <c r="U65" s="186">
        <f>'Full Funding Estimate'!D84+'Full Funding Estimate'!E84</f>
        <v>0</v>
      </c>
      <c r="V65" s="187"/>
    </row>
    <row r="66" spans="1:22" s="188" customFormat="1" ht="12.75">
      <c r="A66" s="275">
        <v>64</v>
      </c>
      <c r="B66" s="275"/>
      <c r="C66" s="275">
        <v>317</v>
      </c>
      <c r="D66" s="275"/>
      <c r="E66" s="275"/>
      <c r="F66" s="275">
        <v>0</v>
      </c>
      <c r="G66" s="275" t="s">
        <v>364</v>
      </c>
      <c r="H66" s="275"/>
      <c r="I66" s="275" t="s">
        <v>250</v>
      </c>
      <c r="J66" s="275"/>
      <c r="K66" s="275"/>
      <c r="L66" s="275"/>
      <c r="M66" s="275">
        <v>1</v>
      </c>
      <c r="N66" s="276">
        <f t="shared" si="0"/>
        <v>0</v>
      </c>
      <c r="O66" s="276">
        <f t="shared" si="1"/>
        <v>0</v>
      </c>
      <c r="P66" s="277">
        <f t="shared" si="2"/>
        <v>0</v>
      </c>
      <c r="Q66" s="187"/>
      <c r="R66" s="185" t="str">
        <f t="shared" si="3"/>
        <v>03-180-180 20 00</v>
      </c>
      <c r="S66" s="185" t="str">
        <f t="shared" si="5"/>
        <v>180 20 00</v>
      </c>
      <c r="U66" s="186">
        <f>'Full Funding Estimate'!D85+'Full Funding Estimate'!E85</f>
        <v>0</v>
      </c>
      <c r="V66" s="187"/>
    </row>
    <row r="67" spans="1:22" s="188" customFormat="1" ht="12.75">
      <c r="A67" s="275">
        <v>65</v>
      </c>
      <c r="B67" s="275"/>
      <c r="C67" s="275">
        <v>318</v>
      </c>
      <c r="D67" s="275"/>
      <c r="E67" s="275"/>
      <c r="F67" s="275">
        <v>0</v>
      </c>
      <c r="G67" s="275" t="s">
        <v>365</v>
      </c>
      <c r="H67" s="275"/>
      <c r="I67" s="275" t="s">
        <v>251</v>
      </c>
      <c r="J67" s="275"/>
      <c r="K67" s="275"/>
      <c r="L67" s="275"/>
      <c r="M67" s="275">
        <v>1</v>
      </c>
      <c r="N67" s="276">
        <f t="shared" si="0"/>
        <v>0</v>
      </c>
      <c r="O67" s="276">
        <f t="shared" si="1"/>
        <v>0</v>
      </c>
      <c r="P67" s="277">
        <f t="shared" si="2"/>
        <v>0</v>
      </c>
      <c r="Q67" s="187"/>
      <c r="R67" s="185" t="str">
        <f t="shared" si="3"/>
        <v>03-180-180 25 10</v>
      </c>
      <c r="S67" s="185" t="str">
        <f t="shared" si="5"/>
        <v>180 25 10</v>
      </c>
      <c r="U67" s="186">
        <f>'Full Funding Estimate'!D86+'Full Funding Estimate'!E86</f>
        <v>0</v>
      </c>
      <c r="V67" s="187"/>
    </row>
    <row r="68" spans="1:22" s="188" customFormat="1" ht="12.75">
      <c r="A68" s="275">
        <v>66</v>
      </c>
      <c r="B68" s="275"/>
      <c r="C68" s="275">
        <v>319</v>
      </c>
      <c r="D68" s="275"/>
      <c r="E68" s="275"/>
      <c r="F68" s="275">
        <v>0</v>
      </c>
      <c r="G68" s="275" t="s">
        <v>252</v>
      </c>
      <c r="H68" s="275"/>
      <c r="I68" s="275" t="s">
        <v>253</v>
      </c>
      <c r="J68" s="275"/>
      <c r="K68" s="275"/>
      <c r="L68" s="275"/>
      <c r="M68" s="275">
        <v>1</v>
      </c>
      <c r="N68" s="276">
        <f aca="true" t="shared" si="6" ref="N68:N73">U68</f>
        <v>0</v>
      </c>
      <c r="O68" s="276">
        <f aca="true" t="shared" si="7" ref="O68:O73">U68</f>
        <v>0</v>
      </c>
      <c r="P68" s="277">
        <f aca="true" t="shared" si="8" ref="P68:P73">U68</f>
        <v>0</v>
      </c>
      <c r="Q68" s="187"/>
      <c r="R68" s="185" t="str">
        <f aca="true" t="shared" si="9" ref="R68:R73">I68</f>
        <v>03-180-180 25 20</v>
      </c>
      <c r="S68" s="185" t="str">
        <f t="shared" si="5"/>
        <v>180 25 20</v>
      </c>
      <c r="U68" s="186">
        <f>'Full Funding Estimate'!D87+'Full Funding Estimate'!E87</f>
        <v>0</v>
      </c>
      <c r="V68" s="187"/>
    </row>
    <row r="69" spans="1:22" s="188" customFormat="1" ht="12.75">
      <c r="A69" s="275">
        <v>67</v>
      </c>
      <c r="B69" s="275"/>
      <c r="C69" s="275">
        <v>320</v>
      </c>
      <c r="D69" s="275"/>
      <c r="E69" s="275"/>
      <c r="F69" s="275">
        <v>0</v>
      </c>
      <c r="G69" s="275" t="s">
        <v>254</v>
      </c>
      <c r="H69" s="275"/>
      <c r="I69" s="275" t="s">
        <v>255</v>
      </c>
      <c r="J69" s="275"/>
      <c r="K69" s="275"/>
      <c r="L69" s="275"/>
      <c r="M69" s="275">
        <v>1</v>
      </c>
      <c r="N69" s="276">
        <f t="shared" si="6"/>
        <v>0</v>
      </c>
      <c r="O69" s="276">
        <f t="shared" si="7"/>
        <v>0</v>
      </c>
      <c r="P69" s="277">
        <f t="shared" si="8"/>
        <v>0</v>
      </c>
      <c r="Q69" s="187"/>
      <c r="R69" s="185" t="str">
        <f t="shared" si="9"/>
        <v>03-180-180 30 00</v>
      </c>
      <c r="S69" s="185" t="str">
        <f t="shared" si="5"/>
        <v>180 30 00</v>
      </c>
      <c r="U69" s="186">
        <f>'Full Funding Estimate'!D88+'Full Funding Estimate'!E88</f>
        <v>0</v>
      </c>
      <c r="V69" s="187"/>
    </row>
    <row r="70" spans="1:22" s="188" customFormat="1" ht="12.75">
      <c r="A70" s="275">
        <v>68</v>
      </c>
      <c r="B70" s="275"/>
      <c r="C70" s="275">
        <v>321</v>
      </c>
      <c r="D70" s="275"/>
      <c r="E70" s="275"/>
      <c r="F70" s="275">
        <v>0</v>
      </c>
      <c r="G70" s="275" t="s">
        <v>256</v>
      </c>
      <c r="H70" s="275"/>
      <c r="I70" s="275" t="s">
        <v>257</v>
      </c>
      <c r="J70" s="275"/>
      <c r="K70" s="275"/>
      <c r="L70" s="275"/>
      <c r="M70" s="275">
        <v>1</v>
      </c>
      <c r="N70" s="276">
        <f t="shared" si="6"/>
        <v>0</v>
      </c>
      <c r="O70" s="276">
        <f t="shared" si="7"/>
        <v>0</v>
      </c>
      <c r="P70" s="277">
        <f t="shared" si="8"/>
        <v>0</v>
      </c>
      <c r="Q70" s="187"/>
      <c r="R70" s="185" t="str">
        <f t="shared" si="9"/>
        <v>03-180-180 40 00</v>
      </c>
      <c r="S70" s="185" t="str">
        <f t="shared" si="5"/>
        <v>180 40 00</v>
      </c>
      <c r="U70" s="186">
        <f>'Full Funding Estimate'!D89+'Full Funding Estimate'!E89</f>
        <v>0</v>
      </c>
      <c r="V70" s="187"/>
    </row>
    <row r="71" spans="1:22" s="188" customFormat="1" ht="12.75">
      <c r="A71" s="275">
        <v>69</v>
      </c>
      <c r="B71" s="275"/>
      <c r="C71" s="275">
        <v>331</v>
      </c>
      <c r="D71" s="275"/>
      <c r="E71" s="275"/>
      <c r="F71" s="275">
        <v>0</v>
      </c>
      <c r="G71" s="275" t="s">
        <v>341</v>
      </c>
      <c r="H71" s="275"/>
      <c r="I71" s="275" t="s">
        <v>333</v>
      </c>
      <c r="J71" s="275"/>
      <c r="K71" s="275"/>
      <c r="L71" s="275"/>
      <c r="M71" s="275">
        <v>1</v>
      </c>
      <c r="N71" s="276">
        <f t="shared" si="6"/>
        <v>0</v>
      </c>
      <c r="O71" s="276">
        <f t="shared" si="7"/>
        <v>0</v>
      </c>
      <c r="P71" s="277">
        <f t="shared" si="8"/>
        <v>0</v>
      </c>
      <c r="Q71" s="187"/>
      <c r="R71" s="185" t="str">
        <f t="shared" si="9"/>
        <v>04-180-180 70 10</v>
      </c>
      <c r="S71" s="185" t="str">
        <f t="shared" si="5"/>
        <v>180 70 10</v>
      </c>
      <c r="U71" s="186">
        <f>'Full Funding Estimate'!D90+'Full Funding Estimate'!E90</f>
        <v>0</v>
      </c>
      <c r="V71" s="187"/>
    </row>
    <row r="72" spans="1:22" s="188" customFormat="1" ht="12.75">
      <c r="A72" s="275">
        <v>70</v>
      </c>
      <c r="B72" s="275"/>
      <c r="C72" s="275">
        <v>332</v>
      </c>
      <c r="D72" s="275"/>
      <c r="E72" s="275"/>
      <c r="F72" s="275">
        <v>0</v>
      </c>
      <c r="G72" s="275" t="s">
        <v>261</v>
      </c>
      <c r="H72" s="275"/>
      <c r="I72" s="275" t="s">
        <v>258</v>
      </c>
      <c r="J72" s="275"/>
      <c r="K72" s="275"/>
      <c r="L72" s="275"/>
      <c r="M72" s="275">
        <v>1</v>
      </c>
      <c r="N72" s="276">
        <f t="shared" si="6"/>
        <v>0</v>
      </c>
      <c r="O72" s="276">
        <f t="shared" si="7"/>
        <v>0</v>
      </c>
      <c r="P72" s="277">
        <f t="shared" si="8"/>
        <v>0</v>
      </c>
      <c r="Q72" s="187"/>
      <c r="R72" s="185" t="str">
        <f t="shared" si="9"/>
        <v>04-180-180 70 20</v>
      </c>
      <c r="S72" s="185" t="str">
        <f t="shared" si="5"/>
        <v>180 70 20</v>
      </c>
      <c r="U72" s="186">
        <f>'Full Funding Estimate'!D91+'Full Funding Estimate'!E91</f>
        <v>0</v>
      </c>
      <c r="V72" s="187"/>
    </row>
    <row r="73" spans="1:22" s="188" customFormat="1" ht="12.75">
      <c r="A73" s="275">
        <v>71</v>
      </c>
      <c r="B73" s="275"/>
      <c r="C73" s="275">
        <v>339</v>
      </c>
      <c r="D73" s="275"/>
      <c r="E73" s="275"/>
      <c r="F73" s="275">
        <v>0</v>
      </c>
      <c r="G73" s="275" t="s">
        <v>344</v>
      </c>
      <c r="H73" s="275"/>
      <c r="I73" s="275" t="s">
        <v>259</v>
      </c>
      <c r="J73" s="275"/>
      <c r="K73" s="275"/>
      <c r="L73" s="275"/>
      <c r="M73" s="275">
        <v>1</v>
      </c>
      <c r="N73" s="276">
        <f t="shared" si="6"/>
        <v>0</v>
      </c>
      <c r="O73" s="276">
        <f t="shared" si="7"/>
        <v>0</v>
      </c>
      <c r="P73" s="277">
        <f t="shared" si="8"/>
        <v>0</v>
      </c>
      <c r="Q73" s="187"/>
      <c r="R73" s="194" t="str">
        <f t="shared" si="9"/>
        <v>03-190-190 00 00</v>
      </c>
      <c r="S73" s="194" t="str">
        <f>RIGHT(R73,9)</f>
        <v>190 00 00</v>
      </c>
      <c r="T73" s="195"/>
      <c r="U73" s="191">
        <f>'Full Funding Estimate'!E98</f>
        <v>0</v>
      </c>
      <c r="V73" s="187"/>
    </row>
    <row r="74" spans="1:22" s="188" customFormat="1" ht="12.75">
      <c r="A74" s="185"/>
      <c r="B74" s="185"/>
      <c r="C74" s="185"/>
      <c r="D74" s="185"/>
      <c r="E74" s="185"/>
      <c r="F74" s="185"/>
      <c r="G74" s="185"/>
      <c r="H74" s="185"/>
      <c r="I74" s="185"/>
      <c r="J74" s="185"/>
      <c r="K74" s="185"/>
      <c r="L74" s="185"/>
      <c r="M74" s="185"/>
      <c r="N74" s="186"/>
      <c r="O74" s="186"/>
      <c r="P74" s="190"/>
      <c r="Q74" s="187"/>
      <c r="R74" s="194"/>
      <c r="S74" s="194"/>
      <c r="T74" s="195"/>
      <c r="U74" s="191"/>
      <c r="V74" s="187"/>
    </row>
    <row r="75" spans="1:22" s="188" customFormat="1" ht="12.75">
      <c r="A75" s="185"/>
      <c r="P75" s="192">
        <f>SUM(P3:P73)</f>
        <v>0</v>
      </c>
      <c r="Q75" s="187"/>
      <c r="U75" s="192">
        <f>SUM(U3:U73)</f>
        <v>0</v>
      </c>
      <c r="V75" s="187"/>
    </row>
    <row r="76" spans="1:22" s="188" customFormat="1" ht="12.75">
      <c r="A76" s="185"/>
      <c r="Q76" s="187"/>
      <c r="U76" s="193"/>
      <c r="V76" s="187"/>
    </row>
    <row r="77" spans="1:22" s="188" customFormat="1" ht="12.75">
      <c r="A77" s="185"/>
      <c r="Q77" s="187"/>
      <c r="U77" s="192"/>
      <c r="V77" s="187"/>
    </row>
    <row r="78" spans="1:22" s="188" customFormat="1" ht="12.75">
      <c r="A78" s="185"/>
      <c r="Q78" s="187"/>
      <c r="U78" s="193"/>
      <c r="V78" s="187"/>
    </row>
    <row r="79" spans="1:22" s="188" customFormat="1" ht="12.75">
      <c r="A79" s="185"/>
      <c r="Q79" s="187"/>
      <c r="U79" s="192"/>
      <c r="V79" s="187"/>
    </row>
    <row r="80" spans="1:22" s="188" customFormat="1" ht="12.75">
      <c r="A80" s="185"/>
      <c r="Q80" s="187"/>
      <c r="U80" s="193"/>
      <c r="V80" s="187"/>
    </row>
    <row r="81" spans="1:22" s="188" customFormat="1" ht="12.75">
      <c r="A81" s="185"/>
      <c r="Q81" s="187"/>
      <c r="U81" s="193"/>
      <c r="V81" s="187"/>
    </row>
    <row r="82" spans="1:22" s="188" customFormat="1" ht="12.75">
      <c r="A82" s="185"/>
      <c r="Q82" s="187"/>
      <c r="U82" s="193"/>
      <c r="V82" s="187"/>
    </row>
    <row r="83" spans="1:22" s="188" customFormat="1" ht="12.75">
      <c r="A83" s="185"/>
      <c r="Q83" s="187"/>
      <c r="U83" s="193"/>
      <c r="V83" s="187"/>
    </row>
    <row r="84" spans="1:22" s="188" customFormat="1" ht="12.75">
      <c r="A84" s="185"/>
      <c r="Q84" s="187"/>
      <c r="U84" s="193"/>
      <c r="V84" s="187"/>
    </row>
    <row r="85" spans="1:22" s="188" customFormat="1" ht="12.75">
      <c r="A85" s="185"/>
      <c r="Q85" s="187"/>
      <c r="U85" s="193"/>
      <c r="V85" s="187"/>
    </row>
    <row r="86" spans="1:22" s="188" customFormat="1" ht="12.75">
      <c r="A86" s="185"/>
      <c r="Q86" s="187"/>
      <c r="U86" s="193"/>
      <c r="V86" s="187"/>
    </row>
    <row r="87" spans="1:22" s="188" customFormat="1" ht="12.75">
      <c r="A87" s="185"/>
      <c r="Q87" s="187"/>
      <c r="U87" s="193"/>
      <c r="V87" s="187"/>
    </row>
    <row r="88" spans="1:22" s="188" customFormat="1" ht="12.75">
      <c r="A88" s="185"/>
      <c r="Q88" s="187"/>
      <c r="U88" s="193"/>
      <c r="V88" s="187"/>
    </row>
    <row r="89" spans="1:22" s="188" customFormat="1" ht="12.75">
      <c r="A89" s="185"/>
      <c r="Q89" s="187"/>
      <c r="U89" s="193"/>
      <c r="V89" s="187"/>
    </row>
    <row r="90" spans="1:22" s="188" customFormat="1" ht="12.75">
      <c r="A90" s="185"/>
      <c r="Q90" s="187"/>
      <c r="U90" s="193"/>
      <c r="V90" s="187"/>
    </row>
    <row r="91" spans="1:22" s="188" customFormat="1" ht="12.75">
      <c r="A91" s="185"/>
      <c r="Q91" s="187"/>
      <c r="U91" s="193"/>
      <c r="V91" s="187"/>
    </row>
    <row r="92" spans="1:22" s="188" customFormat="1" ht="12.75">
      <c r="A92" s="185"/>
      <c r="Q92" s="187"/>
      <c r="U92" s="193"/>
      <c r="V92" s="187"/>
    </row>
    <row r="93" spans="1:22" s="188" customFormat="1" ht="12.75">
      <c r="A93" s="185"/>
      <c r="Q93" s="187"/>
      <c r="U93" s="193"/>
      <c r="V93" s="187"/>
    </row>
    <row r="94" spans="1:22" s="188" customFormat="1" ht="12.75">
      <c r="A94" s="185"/>
      <c r="Q94" s="187"/>
      <c r="U94" s="193"/>
      <c r="V94" s="187"/>
    </row>
    <row r="95" spans="1:22" s="188" customFormat="1" ht="12.75">
      <c r="A95" s="185"/>
      <c r="Q95" s="187"/>
      <c r="U95" s="193"/>
      <c r="V95" s="187"/>
    </row>
    <row r="96" spans="1:22" s="188" customFormat="1" ht="12.75">
      <c r="A96" s="185"/>
      <c r="Q96" s="187"/>
      <c r="U96" s="193"/>
      <c r="V96" s="187"/>
    </row>
    <row r="97" spans="1:22" s="188" customFormat="1" ht="12.75">
      <c r="A97" s="185"/>
      <c r="Q97" s="187"/>
      <c r="U97" s="193"/>
      <c r="V97" s="187"/>
    </row>
    <row r="98" spans="1:22" s="188" customFormat="1" ht="12.75">
      <c r="A98" s="185"/>
      <c r="Q98" s="187"/>
      <c r="U98" s="193"/>
      <c r="V98" s="187"/>
    </row>
    <row r="99" spans="1:22" s="188" customFormat="1" ht="12.75">
      <c r="A99" s="185"/>
      <c r="Q99" s="187"/>
      <c r="U99" s="193"/>
      <c r="V99" s="187"/>
    </row>
    <row r="100" spans="1:22" s="188" customFormat="1" ht="12.75">
      <c r="A100" s="185"/>
      <c r="Q100" s="187"/>
      <c r="U100" s="193"/>
      <c r="V100" s="187"/>
    </row>
    <row r="101" spans="1:22" s="188" customFormat="1" ht="12.75">
      <c r="A101" s="185"/>
      <c r="Q101" s="187"/>
      <c r="U101" s="193"/>
      <c r="V101" s="187"/>
    </row>
    <row r="102" spans="1:22" s="188" customFormat="1" ht="12.75">
      <c r="A102" s="185"/>
      <c r="Q102" s="187"/>
      <c r="U102" s="193"/>
      <c r="V102" s="187"/>
    </row>
    <row r="103" spans="1:22" s="188" customFormat="1" ht="12.75">
      <c r="A103" s="185"/>
      <c r="Q103" s="187"/>
      <c r="U103" s="193"/>
      <c r="V103" s="187"/>
    </row>
    <row r="104" spans="1:22" s="188" customFormat="1" ht="12.75">
      <c r="A104" s="185"/>
      <c r="Q104" s="187"/>
      <c r="U104" s="193"/>
      <c r="V104" s="187"/>
    </row>
    <row r="105" spans="1:22" s="188" customFormat="1" ht="12.75">
      <c r="A105" s="185"/>
      <c r="Q105" s="187"/>
      <c r="U105" s="193"/>
      <c r="V105" s="187"/>
    </row>
    <row r="106" spans="1:22" s="188" customFormat="1" ht="12.75">
      <c r="A106" s="185"/>
      <c r="Q106" s="187"/>
      <c r="U106" s="193"/>
      <c r="V106" s="187"/>
    </row>
    <row r="107" spans="1:22" s="188" customFormat="1" ht="12.75">
      <c r="A107" s="185"/>
      <c r="Q107" s="187"/>
      <c r="U107" s="193"/>
      <c r="V107" s="187"/>
    </row>
    <row r="108" spans="1:22" s="188" customFormat="1" ht="12.75">
      <c r="A108" s="185"/>
      <c r="Q108" s="187"/>
      <c r="U108" s="193"/>
      <c r="V108" s="187"/>
    </row>
    <row r="109" spans="1:22" s="188" customFormat="1" ht="12.75">
      <c r="A109" s="185"/>
      <c r="Q109" s="187"/>
      <c r="U109" s="193"/>
      <c r="V109" s="187"/>
    </row>
    <row r="110" spans="1:22" s="188" customFormat="1" ht="12.75">
      <c r="A110" s="185"/>
      <c r="Q110" s="187"/>
      <c r="U110" s="193"/>
      <c r="V110" s="187"/>
    </row>
    <row r="111" spans="1:22" s="188" customFormat="1" ht="12.75">
      <c r="A111" s="185"/>
      <c r="Q111" s="187"/>
      <c r="U111" s="193"/>
      <c r="V111" s="187"/>
    </row>
    <row r="112" spans="1:22" s="188" customFormat="1" ht="12.75">
      <c r="A112" s="185"/>
      <c r="Q112" s="187"/>
      <c r="U112" s="193"/>
      <c r="V112" s="187"/>
    </row>
    <row r="113" spans="1:22" s="188" customFormat="1" ht="12.75">
      <c r="A113" s="185"/>
      <c r="Q113" s="187"/>
      <c r="U113" s="193"/>
      <c r="V113" s="187"/>
    </row>
    <row r="114" spans="1:22" s="188" customFormat="1" ht="12.75">
      <c r="A114" s="185"/>
      <c r="Q114" s="187"/>
      <c r="U114" s="193"/>
      <c r="V114" s="187"/>
    </row>
    <row r="115" spans="1:22" s="188" customFormat="1" ht="12.75">
      <c r="A115" s="185"/>
      <c r="Q115" s="187"/>
      <c r="U115" s="193"/>
      <c r="V115" s="187"/>
    </row>
    <row r="116" spans="1:22" s="188" customFormat="1" ht="12.75">
      <c r="A116" s="185"/>
      <c r="Q116" s="187"/>
      <c r="U116" s="193"/>
      <c r="V116" s="187"/>
    </row>
    <row r="117" spans="1:22" s="188" customFormat="1" ht="12.75">
      <c r="A117" s="185"/>
      <c r="Q117" s="187"/>
      <c r="U117" s="193"/>
      <c r="V117" s="187"/>
    </row>
    <row r="118" spans="1:22" s="188" customFormat="1" ht="12.75">
      <c r="A118" s="185"/>
      <c r="Q118" s="187"/>
      <c r="U118" s="193"/>
      <c r="V118" s="187"/>
    </row>
    <row r="119" spans="1:22" s="188" customFormat="1" ht="12.75">
      <c r="A119" s="185"/>
      <c r="Q119" s="187"/>
      <c r="U119" s="193"/>
      <c r="V119" s="187"/>
    </row>
    <row r="120" spans="1:22" s="188" customFormat="1" ht="12.75">
      <c r="A120" s="185"/>
      <c r="Q120" s="187"/>
      <c r="U120" s="193"/>
      <c r="V120" s="187"/>
    </row>
    <row r="121" spans="1:22" s="188" customFormat="1" ht="12.75">
      <c r="A121" s="185"/>
      <c r="Q121" s="187"/>
      <c r="U121" s="193"/>
      <c r="V121" s="187"/>
    </row>
    <row r="122" spans="1:22" s="188" customFormat="1" ht="12.75">
      <c r="A122" s="185"/>
      <c r="Q122" s="187"/>
      <c r="U122" s="193"/>
      <c r="V122" s="187"/>
    </row>
    <row r="123" spans="1:22" s="188" customFormat="1" ht="12.75">
      <c r="A123" s="185"/>
      <c r="Q123" s="187"/>
      <c r="U123" s="193"/>
      <c r="V123" s="187"/>
    </row>
    <row r="124" spans="1:22" s="188" customFormat="1" ht="12.75">
      <c r="A124" s="185"/>
      <c r="Q124" s="187"/>
      <c r="U124" s="193"/>
      <c r="V124" s="187"/>
    </row>
    <row r="125" spans="1:22" s="188" customFormat="1" ht="12.75">
      <c r="A125" s="185"/>
      <c r="Q125" s="187"/>
      <c r="U125" s="193"/>
      <c r="V125" s="187"/>
    </row>
    <row r="126" spans="1:22" s="188" customFormat="1" ht="12.75">
      <c r="A126" s="185"/>
      <c r="Q126" s="187"/>
      <c r="U126" s="193"/>
      <c r="V126" s="187"/>
    </row>
    <row r="127" spans="1:22" s="188" customFormat="1" ht="12.75">
      <c r="A127" s="185"/>
      <c r="Q127" s="187"/>
      <c r="U127" s="193"/>
      <c r="V127" s="187"/>
    </row>
    <row r="128" spans="1:22" s="188" customFormat="1" ht="12.75">
      <c r="A128" s="185"/>
      <c r="Q128" s="187"/>
      <c r="U128" s="193"/>
      <c r="V128" s="187"/>
    </row>
    <row r="129" spans="17:22" s="188" customFormat="1" ht="12.75">
      <c r="Q129" s="187"/>
      <c r="U129" s="193"/>
      <c r="V129" s="187"/>
    </row>
    <row r="130" spans="17:22" s="188" customFormat="1" ht="12.75">
      <c r="Q130" s="187"/>
      <c r="U130" s="193"/>
      <c r="V130" s="187"/>
    </row>
    <row r="131" spans="17:22" s="188" customFormat="1" ht="12.75">
      <c r="Q131" s="187"/>
      <c r="U131" s="193"/>
      <c r="V131" s="187"/>
    </row>
    <row r="132" spans="17:22" s="188" customFormat="1" ht="12.75">
      <c r="Q132" s="187"/>
      <c r="U132" s="193"/>
      <c r="V132" s="187"/>
    </row>
    <row r="133" spans="17:22" s="188" customFormat="1" ht="12.75">
      <c r="Q133" s="187"/>
      <c r="U133" s="193"/>
      <c r="V133" s="187"/>
    </row>
    <row r="134" spans="17:22" s="188" customFormat="1" ht="12.75">
      <c r="Q134" s="187"/>
      <c r="U134" s="193"/>
      <c r="V134" s="187"/>
    </row>
    <row r="135" spans="17:22" s="188" customFormat="1" ht="12.75">
      <c r="Q135" s="187"/>
      <c r="U135" s="193"/>
      <c r="V135" s="187"/>
    </row>
    <row r="136" spans="17:22" s="188" customFormat="1" ht="12.75">
      <c r="Q136" s="187"/>
      <c r="U136" s="193"/>
      <c r="V136" s="187"/>
    </row>
    <row r="137" spans="17:22" s="188" customFormat="1" ht="12.75">
      <c r="Q137" s="187"/>
      <c r="U137" s="193"/>
      <c r="V137" s="187"/>
    </row>
    <row r="138" spans="17:22" s="188" customFormat="1" ht="12.75">
      <c r="Q138" s="187"/>
      <c r="U138" s="193"/>
      <c r="V138" s="187"/>
    </row>
    <row r="139" spans="17:22" s="188" customFormat="1" ht="12.75">
      <c r="Q139" s="187"/>
      <c r="U139" s="193"/>
      <c r="V139" s="187"/>
    </row>
    <row r="140" spans="17:22" s="188" customFormat="1" ht="12.75">
      <c r="Q140" s="187"/>
      <c r="U140" s="193"/>
      <c r="V140" s="187"/>
    </row>
    <row r="141" spans="17:22" s="188" customFormat="1" ht="12.75">
      <c r="Q141" s="187"/>
      <c r="U141" s="193"/>
      <c r="V141" s="187"/>
    </row>
    <row r="142" spans="17:22" s="188" customFormat="1" ht="12.75">
      <c r="Q142" s="187"/>
      <c r="U142" s="193"/>
      <c r="V142" s="187"/>
    </row>
    <row r="143" spans="17:22" s="188" customFormat="1" ht="12.75">
      <c r="Q143" s="187"/>
      <c r="U143" s="193"/>
      <c r="V143" s="187"/>
    </row>
    <row r="144" spans="17:22" s="188" customFormat="1" ht="12.75">
      <c r="Q144" s="187"/>
      <c r="U144" s="193"/>
      <c r="V144" s="187"/>
    </row>
    <row r="145" spans="17:22" s="188" customFormat="1" ht="12.75">
      <c r="Q145" s="187"/>
      <c r="U145" s="193"/>
      <c r="V145" s="187"/>
    </row>
    <row r="146" spans="17:22" s="188" customFormat="1" ht="12.75">
      <c r="Q146" s="187"/>
      <c r="U146" s="193"/>
      <c r="V146" s="187"/>
    </row>
    <row r="147" spans="17:22" s="188" customFormat="1" ht="12.75">
      <c r="Q147" s="187"/>
      <c r="U147" s="193"/>
      <c r="V147" s="187"/>
    </row>
    <row r="148" spans="17:22" s="188" customFormat="1" ht="12.75">
      <c r="Q148" s="187"/>
      <c r="U148" s="193"/>
      <c r="V148" s="187"/>
    </row>
    <row r="149" spans="17:22" s="188" customFormat="1" ht="12.75">
      <c r="Q149" s="187"/>
      <c r="U149" s="193"/>
      <c r="V149" s="187"/>
    </row>
    <row r="150" spans="17:22" s="188" customFormat="1" ht="12.75">
      <c r="Q150" s="187"/>
      <c r="U150" s="193"/>
      <c r="V150" s="187"/>
    </row>
    <row r="151" spans="17:22" s="188" customFormat="1" ht="12.75">
      <c r="Q151" s="187"/>
      <c r="U151" s="193"/>
      <c r="V151" s="187"/>
    </row>
    <row r="152" spans="17:22" s="188" customFormat="1" ht="12.75">
      <c r="Q152" s="187"/>
      <c r="U152" s="193"/>
      <c r="V152" s="187"/>
    </row>
    <row r="153" spans="17:22" s="188" customFormat="1" ht="12.75">
      <c r="Q153" s="187"/>
      <c r="U153" s="193"/>
      <c r="V153" s="187"/>
    </row>
    <row r="154" spans="17:22" s="188" customFormat="1" ht="12.75">
      <c r="Q154" s="187"/>
      <c r="U154" s="193"/>
      <c r="V154" s="187"/>
    </row>
    <row r="155" spans="17:22" s="188" customFormat="1" ht="12.75">
      <c r="Q155" s="187"/>
      <c r="U155" s="193"/>
      <c r="V155" s="187"/>
    </row>
    <row r="156" spans="17:22" s="188" customFormat="1" ht="12.75">
      <c r="Q156" s="187"/>
      <c r="U156" s="193"/>
      <c r="V156" s="187"/>
    </row>
    <row r="157" spans="17:22" s="188" customFormat="1" ht="12.75">
      <c r="Q157" s="187"/>
      <c r="U157" s="193"/>
      <c r="V157" s="187"/>
    </row>
    <row r="158" spans="17:22" s="188" customFormat="1" ht="12.75">
      <c r="Q158" s="187"/>
      <c r="U158" s="193"/>
      <c r="V158" s="187"/>
    </row>
    <row r="159" spans="17:22" s="188" customFormat="1" ht="12.75">
      <c r="Q159" s="187"/>
      <c r="U159" s="193"/>
      <c r="V159" s="187"/>
    </row>
    <row r="160" spans="17:22" s="188" customFormat="1" ht="12.75">
      <c r="Q160" s="187"/>
      <c r="U160" s="193"/>
      <c r="V160" s="187"/>
    </row>
    <row r="161" spans="17:22" s="188" customFormat="1" ht="12.75">
      <c r="Q161" s="187"/>
      <c r="U161" s="193"/>
      <c r="V161" s="187"/>
    </row>
    <row r="162" spans="17:22" s="188" customFormat="1" ht="12.75">
      <c r="Q162" s="187"/>
      <c r="U162" s="193"/>
      <c r="V162" s="187"/>
    </row>
    <row r="163" spans="17:22" s="188" customFormat="1" ht="12.75">
      <c r="Q163" s="187"/>
      <c r="U163" s="193"/>
      <c r="V163" s="187"/>
    </row>
    <row r="164" spans="17:22" s="188" customFormat="1" ht="12.75">
      <c r="Q164" s="187"/>
      <c r="U164" s="193"/>
      <c r="V164" s="187"/>
    </row>
    <row r="165" spans="17:22" s="188" customFormat="1" ht="12.75">
      <c r="Q165" s="187"/>
      <c r="U165" s="193"/>
      <c r="V165" s="187"/>
    </row>
    <row r="166" spans="17:22" s="188" customFormat="1" ht="12.75">
      <c r="Q166" s="187"/>
      <c r="U166" s="193"/>
      <c r="V166" s="187"/>
    </row>
    <row r="167" spans="17:22" s="188" customFormat="1" ht="12.75">
      <c r="Q167" s="187"/>
      <c r="U167" s="193"/>
      <c r="V167" s="187"/>
    </row>
    <row r="168" spans="17:22" s="188" customFormat="1" ht="12.75">
      <c r="Q168" s="187"/>
      <c r="U168" s="193"/>
      <c r="V168" s="187"/>
    </row>
    <row r="169" spans="17:22" s="188" customFormat="1" ht="12.75">
      <c r="Q169" s="187"/>
      <c r="U169" s="193"/>
      <c r="V169" s="187"/>
    </row>
    <row r="170" spans="17:22" s="188" customFormat="1" ht="12.75">
      <c r="Q170" s="187"/>
      <c r="U170" s="193"/>
      <c r="V170" s="187"/>
    </row>
    <row r="171" spans="17:22" s="188" customFormat="1" ht="12.75">
      <c r="Q171" s="187"/>
      <c r="U171" s="193"/>
      <c r="V171" s="187"/>
    </row>
    <row r="172" spans="17:22" s="188" customFormat="1" ht="12.75">
      <c r="Q172" s="187"/>
      <c r="U172" s="193"/>
      <c r="V172" s="187"/>
    </row>
    <row r="173" spans="17:22" s="188" customFormat="1" ht="12.75">
      <c r="Q173" s="187"/>
      <c r="U173" s="193"/>
      <c r="V173" s="187"/>
    </row>
    <row r="174" spans="17:22" s="188" customFormat="1" ht="12.75">
      <c r="Q174" s="187"/>
      <c r="U174" s="193"/>
      <c r="V174" s="187"/>
    </row>
    <row r="175" spans="17:22" s="188" customFormat="1" ht="12.75">
      <c r="Q175" s="187"/>
      <c r="U175" s="193"/>
      <c r="V175" s="187"/>
    </row>
    <row r="176" spans="17:22" s="188" customFormat="1" ht="12.75">
      <c r="Q176" s="187"/>
      <c r="U176" s="193"/>
      <c r="V176" s="187"/>
    </row>
    <row r="177" spans="17:22" s="188" customFormat="1" ht="12.75">
      <c r="Q177" s="187"/>
      <c r="U177" s="193"/>
      <c r="V177" s="187"/>
    </row>
    <row r="178" spans="17:22" s="188" customFormat="1" ht="12.75">
      <c r="Q178" s="187"/>
      <c r="U178" s="193"/>
      <c r="V178" s="187"/>
    </row>
    <row r="179" spans="17:22" s="188" customFormat="1" ht="12.75">
      <c r="Q179" s="187"/>
      <c r="U179" s="193"/>
      <c r="V179" s="187"/>
    </row>
    <row r="180" spans="17:22" s="188" customFormat="1" ht="12.75">
      <c r="Q180" s="187"/>
      <c r="U180" s="193"/>
      <c r="V180" s="187"/>
    </row>
    <row r="181" spans="17:22" s="188" customFormat="1" ht="12.75">
      <c r="Q181" s="187"/>
      <c r="U181" s="193"/>
      <c r="V181" s="187"/>
    </row>
    <row r="182" spans="17:22" s="188" customFormat="1" ht="12.75">
      <c r="Q182" s="187"/>
      <c r="U182" s="193"/>
      <c r="V182" s="187"/>
    </row>
    <row r="183" spans="17:22" s="188" customFormat="1" ht="12.75">
      <c r="Q183" s="187"/>
      <c r="U183" s="193"/>
      <c r="V183" s="187"/>
    </row>
    <row r="184" spans="17:22" s="188" customFormat="1" ht="12.75">
      <c r="Q184" s="187"/>
      <c r="U184" s="193"/>
      <c r="V184" s="187"/>
    </row>
    <row r="185" spans="17:22" s="188" customFormat="1" ht="12.75">
      <c r="Q185" s="187"/>
      <c r="U185" s="193"/>
      <c r="V185" s="187"/>
    </row>
    <row r="186" spans="17:22" s="188" customFormat="1" ht="12.75">
      <c r="Q186" s="187"/>
      <c r="U186" s="193"/>
      <c r="V186" s="187"/>
    </row>
    <row r="187" spans="17:22" s="188" customFormat="1" ht="12.75">
      <c r="Q187" s="187"/>
      <c r="U187" s="193"/>
      <c r="V187" s="187"/>
    </row>
    <row r="188" spans="17:22" s="188" customFormat="1" ht="12.75">
      <c r="Q188" s="187"/>
      <c r="U188" s="193"/>
      <c r="V188" s="187"/>
    </row>
    <row r="189" spans="17:22" s="188" customFormat="1" ht="12.75">
      <c r="Q189" s="187"/>
      <c r="U189" s="193"/>
      <c r="V189" s="187"/>
    </row>
    <row r="190" spans="17:22" s="188" customFormat="1" ht="12.75">
      <c r="Q190" s="187"/>
      <c r="U190" s="193"/>
      <c r="V190" s="187"/>
    </row>
    <row r="191" spans="17:22" s="188" customFormat="1" ht="12.75">
      <c r="Q191" s="187"/>
      <c r="U191" s="193"/>
      <c r="V191" s="187"/>
    </row>
    <row r="192" spans="17:22" s="188" customFormat="1" ht="12.75">
      <c r="Q192" s="187"/>
      <c r="U192" s="193"/>
      <c r="V192" s="187"/>
    </row>
    <row r="193" spans="17:22" s="188" customFormat="1" ht="12.75">
      <c r="Q193" s="187"/>
      <c r="U193" s="193"/>
      <c r="V193" s="187"/>
    </row>
    <row r="194" spans="17:22" s="188" customFormat="1" ht="12.75">
      <c r="Q194" s="187"/>
      <c r="U194" s="193"/>
      <c r="V194" s="187"/>
    </row>
    <row r="195" spans="17:22" s="188" customFormat="1" ht="12.75">
      <c r="Q195" s="187"/>
      <c r="U195" s="193"/>
      <c r="V195" s="187"/>
    </row>
    <row r="196" spans="17:22" s="188" customFormat="1" ht="12.75">
      <c r="Q196" s="187"/>
      <c r="U196" s="193"/>
      <c r="V196" s="187"/>
    </row>
    <row r="197" spans="17:22" s="188" customFormat="1" ht="12.75">
      <c r="Q197" s="187"/>
      <c r="U197" s="193"/>
      <c r="V197" s="187"/>
    </row>
    <row r="198" spans="17:22" s="188" customFormat="1" ht="12.75">
      <c r="Q198" s="187"/>
      <c r="U198" s="193"/>
      <c r="V198" s="187"/>
    </row>
    <row r="199" spans="17:22" s="188" customFormat="1" ht="12.75">
      <c r="Q199" s="187"/>
      <c r="U199" s="193"/>
      <c r="V199" s="187"/>
    </row>
    <row r="200" spans="17:22" s="188" customFormat="1" ht="12.75">
      <c r="Q200" s="187"/>
      <c r="U200" s="193"/>
      <c r="V200" s="187"/>
    </row>
    <row r="201" spans="17:22" s="188" customFormat="1" ht="12.75">
      <c r="Q201" s="187"/>
      <c r="U201" s="193"/>
      <c r="V201" s="187"/>
    </row>
    <row r="202" spans="17:22" s="188" customFormat="1" ht="12.75">
      <c r="Q202" s="187"/>
      <c r="U202" s="193"/>
      <c r="V202" s="187"/>
    </row>
    <row r="203" spans="17:22" s="188" customFormat="1" ht="12.75">
      <c r="Q203" s="187"/>
      <c r="U203" s="193"/>
      <c r="V203" s="187"/>
    </row>
    <row r="204" spans="17:22" s="188" customFormat="1" ht="12.75">
      <c r="Q204" s="187"/>
      <c r="U204" s="193"/>
      <c r="V204" s="187"/>
    </row>
    <row r="205" spans="17:22" s="188" customFormat="1" ht="12.75">
      <c r="Q205" s="187"/>
      <c r="U205" s="193"/>
      <c r="V205" s="187"/>
    </row>
    <row r="206" spans="17:22" s="188" customFormat="1" ht="12.75">
      <c r="Q206" s="187"/>
      <c r="U206" s="193"/>
      <c r="V206" s="187"/>
    </row>
    <row r="207" spans="17:22" s="188" customFormat="1" ht="12.75">
      <c r="Q207" s="187"/>
      <c r="U207" s="193"/>
      <c r="V207" s="187"/>
    </row>
  </sheetData>
  <sheetProtection password="C172" sheet="1" formatCells="0" formatColumns="0" formatRows="0" insertColumns="0" insertRows="0" insertHyperlinks="0" deleteColumns="0" deleteRows="0" sort="0" autoFilter="0" pivotTables="0"/>
  <autoFilter ref="A2:P75"/>
  <mergeCells count="1">
    <mergeCell ref="R2:U2"/>
  </mergeCells>
  <printOptions/>
  <pageMargins left="0.7" right="0.7" top="0.75" bottom="0.75" header="0.3" footer="0.3"/>
  <pageSetup fitToHeight="1" fitToWidth="1" horizontalDpi="600" verticalDpi="600" orientation="landscape" paperSize="3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1"/>
  <sheetViews>
    <sheetView zoomScale="85" zoomScaleNormal="85" zoomScalePageLayoutView="25" workbookViewId="0" topLeftCell="A10">
      <selection activeCell="A46" sqref="A46:B46"/>
    </sheetView>
  </sheetViews>
  <sheetFormatPr defaultColWidth="9.140625" defaultRowHeight="12.75"/>
  <cols>
    <col min="1" max="1" width="19.140625" style="47" customWidth="1"/>
    <col min="2" max="2" width="42.8515625" style="119" bestFit="1" customWidth="1"/>
    <col min="3" max="7" width="18.7109375" style="119" customWidth="1"/>
    <col min="8" max="9" width="18.7109375" style="47" customWidth="1"/>
    <col min="10" max="10" width="16.00390625" style="47" customWidth="1"/>
    <col min="11" max="11" width="15.00390625" style="47" customWidth="1"/>
    <col min="12" max="16384" width="9.140625" style="47" customWidth="1"/>
  </cols>
  <sheetData>
    <row r="1" spans="1:11" ht="24.75" customHeight="1">
      <c r="A1" s="571" t="s">
        <v>110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</row>
    <row r="2" spans="1:11" ht="24.75" customHeight="1">
      <c r="A2" s="571" t="s">
        <v>388</v>
      </c>
      <c r="B2" s="540"/>
      <c r="C2" s="540"/>
      <c r="D2" s="540"/>
      <c r="E2" s="540"/>
      <c r="F2" s="540"/>
      <c r="G2" s="540"/>
      <c r="H2" s="540"/>
      <c r="I2" s="540"/>
      <c r="J2" s="540"/>
      <c r="K2" s="540"/>
    </row>
    <row r="3" spans="1:11" ht="33" customHeight="1" thickBot="1">
      <c r="A3" s="571" t="s">
        <v>377</v>
      </c>
      <c r="B3" s="540"/>
      <c r="C3" s="540"/>
      <c r="D3" s="540"/>
      <c r="E3" s="540"/>
      <c r="F3" s="540"/>
      <c r="G3" s="540"/>
      <c r="H3" s="540"/>
      <c r="I3" s="540"/>
      <c r="J3" s="540"/>
      <c r="K3" s="540"/>
    </row>
    <row r="4" spans="1:11" ht="44.25" customHeight="1" thickBot="1">
      <c r="A4" s="147" t="s">
        <v>132</v>
      </c>
      <c r="B4" s="502" t="s">
        <v>112</v>
      </c>
      <c r="C4" s="503"/>
      <c r="D4" s="147" t="s">
        <v>27</v>
      </c>
      <c r="E4" s="147" t="s">
        <v>28</v>
      </c>
      <c r="F4" s="147" t="s">
        <v>113</v>
      </c>
      <c r="G4" s="451" t="s">
        <v>142</v>
      </c>
      <c r="H4" s="452"/>
      <c r="I4" s="148" t="s">
        <v>13</v>
      </c>
      <c r="J4" s="148" t="s">
        <v>378</v>
      </c>
      <c r="K4" s="148" t="s">
        <v>379</v>
      </c>
    </row>
    <row r="5" spans="1:11" ht="19.5" customHeight="1">
      <c r="A5" s="295">
        <f>'Planning Fund Estimate'!A6</f>
        <v>0</v>
      </c>
      <c r="B5" s="377">
        <f>'Planning Fund Estimate'!B6</f>
        <v>0</v>
      </c>
      <c r="C5" s="297" t="str">
        <f>'Planning Fund Estimate'!C6</f>
        <v>Department</v>
      </c>
      <c r="D5" s="555">
        <f>'Planning Fund Estimate'!D6</f>
        <v>0</v>
      </c>
      <c r="E5" s="555">
        <f>'Planning Fund Estimate'!E6</f>
        <v>0</v>
      </c>
      <c r="F5" s="555">
        <f>'Planning Fund Estimate'!F6</f>
        <v>0</v>
      </c>
      <c r="G5" s="298">
        <f>'Planning Fund Estimate'!G6</f>
        <v>0</v>
      </c>
      <c r="H5" s="297" t="str">
        <f>'Planning Fund Estimate'!H6</f>
        <v>NASF</v>
      </c>
      <c r="I5" s="478">
        <f>'Planning Fund Estimate'!I6</f>
        <v>0</v>
      </c>
      <c r="J5" s="557">
        <v>42755</v>
      </c>
      <c r="K5" s="559" t="s">
        <v>381</v>
      </c>
    </row>
    <row r="6" spans="1:11" ht="32.25" customHeight="1" thickBot="1">
      <c r="A6" s="299">
        <f>'Planning Fund Estimate'!$A$7</f>
        <v>0</v>
      </c>
      <c r="B6" s="378">
        <f>'Planning Fund Estimate'!B7</f>
        <v>0</v>
      </c>
      <c r="C6" s="301" t="str">
        <f>'Planning Fund Estimate'!C7</f>
        <v>Contact</v>
      </c>
      <c r="D6" s="556"/>
      <c r="E6" s="556"/>
      <c r="F6" s="556"/>
      <c r="G6" s="302">
        <f>'Planning Fund Estimate'!G7</f>
        <v>0</v>
      </c>
      <c r="H6" s="301" t="str">
        <f>'Planning Fund Estimate'!H7</f>
        <v>AIBC</v>
      </c>
      <c r="I6" s="479"/>
      <c r="J6" s="558"/>
      <c r="K6" s="560"/>
    </row>
    <row r="7" spans="1:9" s="10" customFormat="1" ht="15.75" customHeight="1" thickBot="1">
      <c r="A7" s="376"/>
      <c r="B7" s="180"/>
      <c r="C7" s="180"/>
      <c r="D7" s="180"/>
      <c r="E7" s="180"/>
      <c r="F7" s="180"/>
      <c r="G7" s="181"/>
      <c r="H7" s="181"/>
      <c r="I7" s="181"/>
    </row>
    <row r="8" spans="1:11" s="10" customFormat="1" ht="37.5" customHeight="1" thickBot="1">
      <c r="A8" s="379"/>
      <c r="B8" s="569" t="s">
        <v>390</v>
      </c>
      <c r="C8" s="569"/>
      <c r="D8" s="570"/>
      <c r="E8" s="383">
        <f>J5</f>
        <v>42755</v>
      </c>
      <c r="F8" s="384" t="s">
        <v>380</v>
      </c>
      <c r="G8" s="385" t="str">
        <f>K5</f>
        <v>2pm</v>
      </c>
      <c r="H8" s="385"/>
      <c r="I8" s="385"/>
      <c r="J8" s="386"/>
      <c r="K8" s="387"/>
    </row>
    <row r="9" spans="1:11" s="10" customFormat="1" ht="24.75" customHeight="1" thickBot="1">
      <c r="A9" s="380"/>
      <c r="B9" s="561" t="s">
        <v>382</v>
      </c>
      <c r="C9" s="561"/>
      <c r="D9" s="562"/>
      <c r="E9" s="566" t="s">
        <v>386</v>
      </c>
      <c r="F9" s="567"/>
      <c r="G9" s="567"/>
      <c r="H9" s="567"/>
      <c r="I9" s="567"/>
      <c r="J9" s="567"/>
      <c r="K9" s="568"/>
    </row>
    <row r="10" spans="1:11" s="10" customFormat="1" ht="24.75" customHeight="1" thickBot="1">
      <c r="A10" s="382"/>
      <c r="B10" s="561" t="s">
        <v>383</v>
      </c>
      <c r="C10" s="561"/>
      <c r="D10" s="561"/>
      <c r="E10" s="389" t="s">
        <v>398</v>
      </c>
      <c r="F10" s="390" t="s">
        <v>399</v>
      </c>
      <c r="G10" s="390" t="s">
        <v>385</v>
      </c>
      <c r="H10" s="390" t="s">
        <v>385</v>
      </c>
      <c r="I10" s="390" t="s">
        <v>385</v>
      </c>
      <c r="J10" s="390" t="s">
        <v>385</v>
      </c>
      <c r="K10" s="391"/>
    </row>
    <row r="11" spans="1:15" s="10" customFormat="1" ht="24.75" customHeight="1" thickBot="1">
      <c r="A11" s="388"/>
      <c r="B11" s="561" t="s">
        <v>384</v>
      </c>
      <c r="C11" s="561"/>
      <c r="D11" s="562"/>
      <c r="E11" s="563" t="s">
        <v>399</v>
      </c>
      <c r="F11" s="564"/>
      <c r="G11" s="564"/>
      <c r="H11" s="564"/>
      <c r="I11" s="564"/>
      <c r="J11" s="564"/>
      <c r="K11" s="565"/>
      <c r="O11" s="181"/>
    </row>
    <row r="12" spans="1:8" ht="18.75" thickBot="1">
      <c r="A12" s="540"/>
      <c r="B12" s="540"/>
      <c r="C12" s="540"/>
      <c r="D12" s="540"/>
      <c r="E12" s="540"/>
      <c r="F12" s="540"/>
      <c r="G12" s="46"/>
      <c r="H12" s="46"/>
    </row>
    <row r="13" spans="1:11" ht="15.75" customHeight="1" thickBot="1">
      <c r="A13" s="48"/>
      <c r="B13" s="48"/>
      <c r="C13" s="49">
        <v>1</v>
      </c>
      <c r="D13" s="50">
        <v>2</v>
      </c>
      <c r="E13" s="51">
        <v>3</v>
      </c>
      <c r="F13" s="52">
        <v>4</v>
      </c>
      <c r="G13" s="53">
        <v>5</v>
      </c>
      <c r="H13" s="54">
        <v>6</v>
      </c>
      <c r="I13" s="55" t="s">
        <v>130</v>
      </c>
      <c r="J13" s="56" t="s">
        <v>64</v>
      </c>
      <c r="K13" s="57" t="s">
        <v>38</v>
      </c>
    </row>
    <row r="14" spans="1:11" ht="13.5" thickBot="1">
      <c r="A14" s="532" t="s">
        <v>65</v>
      </c>
      <c r="B14" s="533"/>
      <c r="C14" s="395" t="str">
        <f aca="true" t="shared" si="0" ref="C14:H14">E10</f>
        <v>Interface</v>
      </c>
      <c r="D14" s="396" t="str">
        <f t="shared" si="0"/>
        <v>Rhodey</v>
      </c>
      <c r="E14" s="397" t="str">
        <f t="shared" si="0"/>
        <v>(Bidder)</v>
      </c>
      <c r="F14" s="398" t="str">
        <f t="shared" si="0"/>
        <v>(Bidder)</v>
      </c>
      <c r="G14" s="399" t="str">
        <f t="shared" si="0"/>
        <v>(Bidder)</v>
      </c>
      <c r="H14" s="400" t="str">
        <f t="shared" si="0"/>
        <v>(Bidder)</v>
      </c>
      <c r="I14" s="58" t="s">
        <v>37</v>
      </c>
      <c r="J14" s="59" t="s">
        <v>12</v>
      </c>
      <c r="K14" s="58" t="s">
        <v>39</v>
      </c>
    </row>
    <row r="15" spans="1:11" ht="13.5" thickBot="1">
      <c r="A15" s="534" t="s">
        <v>66</v>
      </c>
      <c r="B15" s="535"/>
      <c r="C15" s="155"/>
      <c r="D15" s="156"/>
      <c r="E15" s="155"/>
      <c r="F15" s="157"/>
      <c r="G15" s="155"/>
      <c r="H15" s="157"/>
      <c r="I15" s="392" t="str">
        <f>E11</f>
        <v>Rhodey</v>
      </c>
      <c r="J15" s="60"/>
      <c r="K15" s="61"/>
    </row>
    <row r="16" spans="1:11" ht="13.5" thickBot="1">
      <c r="A16" s="532" t="s">
        <v>68</v>
      </c>
      <c r="B16" s="533"/>
      <c r="C16" s="167"/>
      <c r="D16" s="168"/>
      <c r="E16" s="169"/>
      <c r="F16" s="170"/>
      <c r="G16" s="171"/>
      <c r="H16" s="172"/>
      <c r="I16" s="173"/>
      <c r="J16" s="62"/>
      <c r="K16" s="63"/>
    </row>
    <row r="17" spans="1:11" s="66" customFormat="1" ht="13.5" thickBot="1">
      <c r="A17" s="64"/>
      <c r="B17" s="65"/>
      <c r="C17" s="65"/>
      <c r="D17" s="65"/>
      <c r="E17" s="65"/>
      <c r="F17" s="65"/>
      <c r="G17" s="65"/>
      <c r="H17" s="65"/>
      <c r="I17" s="65"/>
      <c r="J17" s="65"/>
      <c r="K17" s="65"/>
    </row>
    <row r="18" spans="1:11" ht="13.5" thickBot="1">
      <c r="A18" s="67" t="s">
        <v>363</v>
      </c>
      <c r="B18" s="67" t="s">
        <v>57</v>
      </c>
      <c r="C18" s="68"/>
      <c r="D18" s="68"/>
      <c r="E18" s="68"/>
      <c r="F18" s="68"/>
      <c r="G18" s="68"/>
      <c r="H18" s="68"/>
      <c r="I18" s="68"/>
      <c r="J18" s="68"/>
      <c r="K18" s="69"/>
    </row>
    <row r="19" spans="1:11" ht="12.75">
      <c r="A19" s="70" t="str">
        <f>'Planning Fund Estimate'!A11</f>
        <v>01-000-000 00 00</v>
      </c>
      <c r="B19" s="71" t="str">
        <f>'Planning Fund Estimate'!B11</f>
        <v>Procurement and Contracting Requirements</v>
      </c>
      <c r="C19" s="158">
        <v>0</v>
      </c>
      <c r="D19" s="158">
        <v>0</v>
      </c>
      <c r="E19" s="158">
        <v>0</v>
      </c>
      <c r="F19" s="158">
        <v>0</v>
      </c>
      <c r="G19" s="158">
        <v>0</v>
      </c>
      <c r="H19" s="158">
        <v>0</v>
      </c>
      <c r="I19" s="158">
        <v>0</v>
      </c>
      <c r="J19" s="158">
        <v>0</v>
      </c>
      <c r="K19" s="121">
        <f aca="true" t="shared" si="1" ref="K19:K43">J19-I19</f>
        <v>0</v>
      </c>
    </row>
    <row r="20" spans="1:11" ht="12.75">
      <c r="A20" s="70" t="str">
        <f>'Planning Fund Estimate'!A12</f>
        <v>01-001-001 00 00</v>
      </c>
      <c r="B20" s="285" t="str">
        <f>'Planning Fund Estimate'!B12</f>
        <v>General Requirements</v>
      </c>
      <c r="C20" s="159">
        <v>0</v>
      </c>
      <c r="D20" s="159">
        <v>0</v>
      </c>
      <c r="E20" s="159">
        <v>0</v>
      </c>
      <c r="F20" s="159">
        <v>0</v>
      </c>
      <c r="G20" s="159">
        <v>0</v>
      </c>
      <c r="H20" s="159">
        <v>0</v>
      </c>
      <c r="I20" s="159">
        <v>0</v>
      </c>
      <c r="J20" s="159">
        <v>0</v>
      </c>
      <c r="K20" s="122">
        <f t="shared" si="1"/>
        <v>0</v>
      </c>
    </row>
    <row r="21" spans="1:11" ht="12.75">
      <c r="A21" s="70" t="str">
        <f>'Planning Fund Estimate'!A13</f>
        <v>01-002-002 00 00</v>
      </c>
      <c r="B21" s="71" t="str">
        <f>'Planning Fund Estimate'!B13</f>
        <v>Existing Conditions</v>
      </c>
      <c r="C21" s="158">
        <v>0</v>
      </c>
      <c r="D21" s="158">
        <v>0</v>
      </c>
      <c r="E21" s="158">
        <v>0</v>
      </c>
      <c r="F21" s="158">
        <v>0</v>
      </c>
      <c r="G21" s="158">
        <v>0</v>
      </c>
      <c r="H21" s="158">
        <v>0</v>
      </c>
      <c r="I21" s="158">
        <v>0</v>
      </c>
      <c r="J21" s="158">
        <v>0</v>
      </c>
      <c r="K21" s="121">
        <f t="shared" si="1"/>
        <v>0</v>
      </c>
    </row>
    <row r="22" spans="1:11" ht="12.75">
      <c r="A22" s="70" t="str">
        <f>'Planning Fund Estimate'!A14</f>
        <v>01-003-003 00 00</v>
      </c>
      <c r="B22" s="285" t="str">
        <f>'Planning Fund Estimate'!B14</f>
        <v>Concrete</v>
      </c>
      <c r="C22" s="159">
        <v>0</v>
      </c>
      <c r="D22" s="159">
        <v>0</v>
      </c>
      <c r="E22" s="159">
        <v>0</v>
      </c>
      <c r="F22" s="159">
        <v>0</v>
      </c>
      <c r="G22" s="159">
        <v>0</v>
      </c>
      <c r="H22" s="159">
        <v>0</v>
      </c>
      <c r="I22" s="159">
        <v>0</v>
      </c>
      <c r="J22" s="159">
        <v>0</v>
      </c>
      <c r="K22" s="122">
        <f t="shared" si="1"/>
        <v>0</v>
      </c>
    </row>
    <row r="23" spans="1:11" ht="12.75">
      <c r="A23" s="70" t="str">
        <f>'Planning Fund Estimate'!A15</f>
        <v>01-004-004 00 00</v>
      </c>
      <c r="B23" s="71" t="str">
        <f>'Planning Fund Estimate'!B15</f>
        <v>Masonry</v>
      </c>
      <c r="C23" s="158">
        <v>0</v>
      </c>
      <c r="D23" s="158">
        <v>0</v>
      </c>
      <c r="E23" s="158">
        <v>0</v>
      </c>
      <c r="F23" s="158">
        <v>0</v>
      </c>
      <c r="G23" s="158">
        <v>0</v>
      </c>
      <c r="H23" s="158">
        <v>0</v>
      </c>
      <c r="I23" s="158">
        <v>0</v>
      </c>
      <c r="J23" s="158">
        <v>0</v>
      </c>
      <c r="K23" s="121">
        <f t="shared" si="1"/>
        <v>0</v>
      </c>
    </row>
    <row r="24" spans="1:11" ht="12.75">
      <c r="A24" s="70" t="str">
        <f>'Planning Fund Estimate'!A16</f>
        <v>01-005-005 00 00</v>
      </c>
      <c r="B24" s="285" t="str">
        <f>'Planning Fund Estimate'!B16</f>
        <v>Metals</v>
      </c>
      <c r="C24" s="159">
        <v>0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22">
        <f t="shared" si="1"/>
        <v>0</v>
      </c>
    </row>
    <row r="25" spans="1:11" ht="12.75">
      <c r="A25" s="70" t="str">
        <f>'Planning Fund Estimate'!A17</f>
        <v>01-006-006 00 00</v>
      </c>
      <c r="B25" s="71" t="str">
        <f>'Planning Fund Estimate'!B17</f>
        <v>Woods, Plastics, and Composites</v>
      </c>
      <c r="C25" s="158">
        <v>0</v>
      </c>
      <c r="D25" s="158">
        <v>0</v>
      </c>
      <c r="E25" s="158">
        <v>0</v>
      </c>
      <c r="F25" s="158">
        <v>0</v>
      </c>
      <c r="G25" s="158">
        <v>0</v>
      </c>
      <c r="H25" s="158">
        <v>0</v>
      </c>
      <c r="I25" s="158">
        <v>0</v>
      </c>
      <c r="J25" s="158">
        <v>0</v>
      </c>
      <c r="K25" s="121">
        <f t="shared" si="1"/>
        <v>0</v>
      </c>
    </row>
    <row r="26" spans="1:11" ht="12.75">
      <c r="A26" s="70" t="str">
        <f>'Planning Fund Estimate'!A18</f>
        <v>01-007-007 00 00</v>
      </c>
      <c r="B26" s="285" t="str">
        <f>'Planning Fund Estimate'!B18</f>
        <v>Thermal and Moisture Protection</v>
      </c>
      <c r="C26" s="159">
        <v>0</v>
      </c>
      <c r="D26" s="159">
        <v>0</v>
      </c>
      <c r="E26" s="159">
        <v>0</v>
      </c>
      <c r="F26" s="159">
        <v>0</v>
      </c>
      <c r="G26" s="159">
        <v>0</v>
      </c>
      <c r="H26" s="159">
        <v>0</v>
      </c>
      <c r="I26" s="159">
        <v>0</v>
      </c>
      <c r="J26" s="159">
        <v>0</v>
      </c>
      <c r="K26" s="122">
        <f t="shared" si="1"/>
        <v>0</v>
      </c>
    </row>
    <row r="27" spans="1:11" ht="12.75">
      <c r="A27" s="70" t="str">
        <f>'Planning Fund Estimate'!A19</f>
        <v>01-008-008 00 00</v>
      </c>
      <c r="B27" s="71" t="str">
        <f>'Planning Fund Estimate'!B19</f>
        <v>Openings</v>
      </c>
      <c r="C27" s="158">
        <v>0</v>
      </c>
      <c r="D27" s="158">
        <v>0</v>
      </c>
      <c r="E27" s="158">
        <v>0</v>
      </c>
      <c r="F27" s="158">
        <v>0</v>
      </c>
      <c r="G27" s="158">
        <v>0</v>
      </c>
      <c r="H27" s="158">
        <v>0</v>
      </c>
      <c r="I27" s="158">
        <v>0</v>
      </c>
      <c r="J27" s="158">
        <v>0</v>
      </c>
      <c r="K27" s="121">
        <f t="shared" si="1"/>
        <v>0</v>
      </c>
    </row>
    <row r="28" spans="1:11" ht="12.75">
      <c r="A28" s="70" t="str">
        <f>'Planning Fund Estimate'!A20</f>
        <v>01-009-009 00 00</v>
      </c>
      <c r="B28" s="285" t="str">
        <f>'Planning Fund Estimate'!B20</f>
        <v>Finishes</v>
      </c>
      <c r="C28" s="159">
        <v>0</v>
      </c>
      <c r="D28" s="159">
        <v>0</v>
      </c>
      <c r="E28" s="159">
        <v>0</v>
      </c>
      <c r="F28" s="159">
        <v>0</v>
      </c>
      <c r="G28" s="159">
        <v>0</v>
      </c>
      <c r="H28" s="159">
        <v>0</v>
      </c>
      <c r="I28" s="159">
        <v>0</v>
      </c>
      <c r="J28" s="159">
        <v>0</v>
      </c>
      <c r="K28" s="122">
        <f t="shared" si="1"/>
        <v>0</v>
      </c>
    </row>
    <row r="29" spans="1:11" ht="12.75">
      <c r="A29" s="70" t="str">
        <f>'Planning Fund Estimate'!A21</f>
        <v>01-010-010 00 00</v>
      </c>
      <c r="B29" s="71" t="str">
        <f>'Planning Fund Estimate'!B21</f>
        <v>Specialites</v>
      </c>
      <c r="C29" s="158">
        <v>0</v>
      </c>
      <c r="D29" s="158">
        <v>0</v>
      </c>
      <c r="E29" s="158">
        <v>0</v>
      </c>
      <c r="F29" s="158">
        <v>0</v>
      </c>
      <c r="G29" s="158">
        <v>0</v>
      </c>
      <c r="H29" s="158">
        <v>0</v>
      </c>
      <c r="I29" s="158">
        <v>0</v>
      </c>
      <c r="J29" s="158">
        <v>0</v>
      </c>
      <c r="K29" s="121">
        <f t="shared" si="1"/>
        <v>0</v>
      </c>
    </row>
    <row r="30" spans="1:11" ht="12.75">
      <c r="A30" s="70" t="str">
        <f>'Planning Fund Estimate'!A22</f>
        <v>01-011-011 00 00</v>
      </c>
      <c r="B30" s="285" t="str">
        <f>'Planning Fund Estimate'!B22</f>
        <v>Equipment</v>
      </c>
      <c r="C30" s="159">
        <v>0</v>
      </c>
      <c r="D30" s="159">
        <v>0</v>
      </c>
      <c r="E30" s="159">
        <v>0</v>
      </c>
      <c r="F30" s="159">
        <v>0</v>
      </c>
      <c r="G30" s="159">
        <v>0</v>
      </c>
      <c r="H30" s="159">
        <v>0</v>
      </c>
      <c r="I30" s="159">
        <v>0</v>
      </c>
      <c r="J30" s="159">
        <v>0</v>
      </c>
      <c r="K30" s="122">
        <f t="shared" si="1"/>
        <v>0</v>
      </c>
    </row>
    <row r="31" spans="1:11" ht="12.75">
      <c r="A31" s="70" t="str">
        <f>'Planning Fund Estimate'!A23</f>
        <v>01-012-012 00 00</v>
      </c>
      <c r="B31" s="71" t="str">
        <f>'Planning Fund Estimate'!B23</f>
        <v>Furnishings</v>
      </c>
      <c r="C31" s="158">
        <v>0</v>
      </c>
      <c r="D31" s="158">
        <v>0</v>
      </c>
      <c r="E31" s="158">
        <v>0</v>
      </c>
      <c r="F31" s="158">
        <v>0</v>
      </c>
      <c r="G31" s="158">
        <v>0</v>
      </c>
      <c r="H31" s="158">
        <v>0</v>
      </c>
      <c r="I31" s="158">
        <v>0</v>
      </c>
      <c r="J31" s="158">
        <v>0</v>
      </c>
      <c r="K31" s="121">
        <f t="shared" si="1"/>
        <v>0</v>
      </c>
    </row>
    <row r="32" spans="1:11" ht="12.75">
      <c r="A32" s="70" t="str">
        <f>'Planning Fund Estimate'!A24</f>
        <v>01-013-013 00 00</v>
      </c>
      <c r="B32" s="285" t="str">
        <f>'Planning Fund Estimate'!B24</f>
        <v>Special Construction</v>
      </c>
      <c r="C32" s="159">
        <v>0</v>
      </c>
      <c r="D32" s="159">
        <v>0</v>
      </c>
      <c r="E32" s="159">
        <v>0</v>
      </c>
      <c r="F32" s="159">
        <v>0</v>
      </c>
      <c r="G32" s="159">
        <v>0</v>
      </c>
      <c r="H32" s="159">
        <v>0</v>
      </c>
      <c r="I32" s="159">
        <v>0</v>
      </c>
      <c r="J32" s="159">
        <v>0</v>
      </c>
      <c r="K32" s="122">
        <f t="shared" si="1"/>
        <v>0</v>
      </c>
    </row>
    <row r="33" spans="1:11" ht="12.75">
      <c r="A33" s="70" t="str">
        <f>'Planning Fund Estimate'!A25</f>
        <v>01-014-014 00 00</v>
      </c>
      <c r="B33" s="71" t="str">
        <f>'Planning Fund Estimate'!B25</f>
        <v>Conveying Equipment</v>
      </c>
      <c r="C33" s="158">
        <v>0</v>
      </c>
      <c r="D33" s="158">
        <v>0</v>
      </c>
      <c r="E33" s="158">
        <v>0</v>
      </c>
      <c r="F33" s="158">
        <v>0</v>
      </c>
      <c r="G33" s="158">
        <v>0</v>
      </c>
      <c r="H33" s="158">
        <v>0</v>
      </c>
      <c r="I33" s="158">
        <v>0</v>
      </c>
      <c r="J33" s="158">
        <v>0</v>
      </c>
      <c r="K33" s="121">
        <f t="shared" si="1"/>
        <v>0</v>
      </c>
    </row>
    <row r="34" spans="1:11" ht="12.75">
      <c r="A34" s="70" t="str">
        <f>'Planning Fund Estimate'!A26</f>
        <v>01-021-021 00 00</v>
      </c>
      <c r="B34" s="285" t="str">
        <f>'Planning Fund Estimate'!B26</f>
        <v>Fire Suppression</v>
      </c>
      <c r="C34" s="159">
        <v>0</v>
      </c>
      <c r="D34" s="159">
        <v>0</v>
      </c>
      <c r="E34" s="159">
        <v>0</v>
      </c>
      <c r="F34" s="159">
        <v>0</v>
      </c>
      <c r="G34" s="159">
        <v>0</v>
      </c>
      <c r="H34" s="159">
        <v>0</v>
      </c>
      <c r="I34" s="159">
        <v>0</v>
      </c>
      <c r="J34" s="159">
        <v>0</v>
      </c>
      <c r="K34" s="122">
        <f t="shared" si="1"/>
        <v>0</v>
      </c>
    </row>
    <row r="35" spans="1:11" ht="12.75">
      <c r="A35" s="70" t="str">
        <f>'Planning Fund Estimate'!A27</f>
        <v>01-022-022 00 00</v>
      </c>
      <c r="B35" s="71" t="str">
        <f>'Planning Fund Estimate'!B27</f>
        <v>Plumbing </v>
      </c>
      <c r="C35" s="158">
        <v>0</v>
      </c>
      <c r="D35" s="158">
        <v>0</v>
      </c>
      <c r="E35" s="158">
        <v>0</v>
      </c>
      <c r="F35" s="158">
        <v>0</v>
      </c>
      <c r="G35" s="158">
        <v>0</v>
      </c>
      <c r="H35" s="158">
        <v>0</v>
      </c>
      <c r="I35" s="158">
        <v>0</v>
      </c>
      <c r="J35" s="158">
        <v>0</v>
      </c>
      <c r="K35" s="121">
        <f t="shared" si="1"/>
        <v>0</v>
      </c>
    </row>
    <row r="36" spans="1:11" ht="12.75">
      <c r="A36" s="70" t="str">
        <f>'Planning Fund Estimate'!A28</f>
        <v>01-023-023 00 00</v>
      </c>
      <c r="B36" s="285" t="str">
        <f>'Planning Fund Estimate'!B28</f>
        <v>Heating, Ventilating, and Air Conditioning (HVAC)</v>
      </c>
      <c r="C36" s="159">
        <v>0</v>
      </c>
      <c r="D36" s="159">
        <v>0</v>
      </c>
      <c r="E36" s="159">
        <v>0</v>
      </c>
      <c r="F36" s="159">
        <v>0</v>
      </c>
      <c r="G36" s="159">
        <v>0</v>
      </c>
      <c r="H36" s="159">
        <v>0</v>
      </c>
      <c r="I36" s="159">
        <v>0</v>
      </c>
      <c r="J36" s="159">
        <v>0</v>
      </c>
      <c r="K36" s="122">
        <f t="shared" si="1"/>
        <v>0</v>
      </c>
    </row>
    <row r="37" spans="1:11" ht="12.75">
      <c r="A37" s="70" t="str">
        <f>'Planning Fund Estimate'!A29</f>
        <v>01-025-025 00 00</v>
      </c>
      <c r="B37" s="71" t="str">
        <f>'Planning Fund Estimate'!B29</f>
        <v>Integrated Automation</v>
      </c>
      <c r="C37" s="158">
        <v>0</v>
      </c>
      <c r="D37" s="158">
        <v>0</v>
      </c>
      <c r="E37" s="158">
        <v>0</v>
      </c>
      <c r="F37" s="158">
        <v>0</v>
      </c>
      <c r="G37" s="158">
        <v>0</v>
      </c>
      <c r="H37" s="158">
        <v>0</v>
      </c>
      <c r="I37" s="158">
        <v>0</v>
      </c>
      <c r="J37" s="158">
        <v>0</v>
      </c>
      <c r="K37" s="121">
        <f t="shared" si="1"/>
        <v>0</v>
      </c>
    </row>
    <row r="38" spans="1:11" ht="12.75">
      <c r="A38" s="70" t="str">
        <f>'Planning Fund Estimate'!A30</f>
        <v>01-026-026 00 00</v>
      </c>
      <c r="B38" s="285" t="str">
        <f>'Planning Fund Estimate'!B30</f>
        <v>Electrical</v>
      </c>
      <c r="C38" s="159">
        <v>0</v>
      </c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22">
        <f t="shared" si="1"/>
        <v>0</v>
      </c>
    </row>
    <row r="39" spans="1:11" ht="12.75">
      <c r="A39" s="70" t="str">
        <f>'Planning Fund Estimate'!A31</f>
        <v>01-027-027 00 00</v>
      </c>
      <c r="B39" s="71" t="str">
        <f>'Planning Fund Estimate'!B31</f>
        <v>Communications</v>
      </c>
      <c r="C39" s="158">
        <v>0</v>
      </c>
      <c r="D39" s="158">
        <v>0</v>
      </c>
      <c r="E39" s="158">
        <v>0</v>
      </c>
      <c r="F39" s="158">
        <v>0</v>
      </c>
      <c r="G39" s="158">
        <v>0</v>
      </c>
      <c r="H39" s="158">
        <v>0</v>
      </c>
      <c r="I39" s="158">
        <v>0</v>
      </c>
      <c r="J39" s="158">
        <v>0</v>
      </c>
      <c r="K39" s="121">
        <f t="shared" si="1"/>
        <v>0</v>
      </c>
    </row>
    <row r="40" spans="1:11" ht="12.75">
      <c r="A40" s="70" t="str">
        <f>'Planning Fund Estimate'!A32</f>
        <v>01-028-028 00 00</v>
      </c>
      <c r="B40" s="285" t="str">
        <f>'Planning Fund Estimate'!B32</f>
        <v>Electronic Safety and Security</v>
      </c>
      <c r="C40" s="159">
        <v>0</v>
      </c>
      <c r="D40" s="159">
        <v>0</v>
      </c>
      <c r="E40" s="159">
        <v>0</v>
      </c>
      <c r="F40" s="159">
        <v>0</v>
      </c>
      <c r="G40" s="159">
        <v>0</v>
      </c>
      <c r="H40" s="159">
        <v>0</v>
      </c>
      <c r="I40" s="159">
        <v>0</v>
      </c>
      <c r="J40" s="159">
        <v>0</v>
      </c>
      <c r="K40" s="122">
        <f t="shared" si="1"/>
        <v>0</v>
      </c>
    </row>
    <row r="41" spans="1:11" ht="12.75">
      <c r="A41" s="70" t="str">
        <f>'Planning Fund Estimate'!A33</f>
        <v>01-031-031 00 00</v>
      </c>
      <c r="B41" s="71" t="str">
        <f>'Planning Fund Estimate'!B33</f>
        <v>Earthwork</v>
      </c>
      <c r="C41" s="158">
        <v>0</v>
      </c>
      <c r="D41" s="158">
        <v>0</v>
      </c>
      <c r="E41" s="158">
        <v>0</v>
      </c>
      <c r="F41" s="158">
        <v>0</v>
      </c>
      <c r="G41" s="158">
        <v>0</v>
      </c>
      <c r="H41" s="158">
        <v>0</v>
      </c>
      <c r="I41" s="158">
        <v>0</v>
      </c>
      <c r="J41" s="158">
        <v>0</v>
      </c>
      <c r="K41" s="121">
        <f t="shared" si="1"/>
        <v>0</v>
      </c>
    </row>
    <row r="42" spans="1:11" ht="12.75">
      <c r="A42" s="70" t="str">
        <f>'Planning Fund Estimate'!A34</f>
        <v>01-032-032 00 00</v>
      </c>
      <c r="B42" s="285" t="str">
        <f>'Planning Fund Estimate'!B34</f>
        <v>Exterior Improvements (Landscaping &amp; Irrigation)</v>
      </c>
      <c r="C42" s="159">
        <v>0</v>
      </c>
      <c r="D42" s="159">
        <v>0</v>
      </c>
      <c r="E42" s="159">
        <v>0</v>
      </c>
      <c r="F42" s="159">
        <v>0</v>
      </c>
      <c r="G42" s="159">
        <v>0</v>
      </c>
      <c r="H42" s="159">
        <v>0</v>
      </c>
      <c r="I42" s="159">
        <v>0</v>
      </c>
      <c r="J42" s="159">
        <v>0</v>
      </c>
      <c r="K42" s="122">
        <f t="shared" si="1"/>
        <v>0</v>
      </c>
    </row>
    <row r="43" spans="1:11" ht="13.5" thickBot="1">
      <c r="A43" s="70" t="str">
        <f>'Planning Fund Estimate'!A35</f>
        <v>01-033-033 00 00</v>
      </c>
      <c r="B43" s="71" t="str">
        <f>'Planning Fund Estimate'!B35</f>
        <v>Utilities</v>
      </c>
      <c r="C43" s="158">
        <v>0</v>
      </c>
      <c r="D43" s="158">
        <v>0</v>
      </c>
      <c r="E43" s="158">
        <v>0</v>
      </c>
      <c r="F43" s="158">
        <v>0</v>
      </c>
      <c r="G43" s="158">
        <v>0</v>
      </c>
      <c r="H43" s="158">
        <v>0</v>
      </c>
      <c r="I43" s="158">
        <v>0</v>
      </c>
      <c r="J43" s="158">
        <v>0</v>
      </c>
      <c r="K43" s="121">
        <f t="shared" si="1"/>
        <v>0</v>
      </c>
    </row>
    <row r="44" spans="1:11" ht="13.5" thickBot="1">
      <c r="A44" s="526" t="s">
        <v>67</v>
      </c>
      <c r="B44" s="527"/>
      <c r="C44" s="123">
        <f>SUM(C19:C43)</f>
        <v>0</v>
      </c>
      <c r="D44" s="123">
        <f aca="true" t="shared" si="2" ref="D44:I44">SUM(D19:D43)</f>
        <v>0</v>
      </c>
      <c r="E44" s="123">
        <f t="shared" si="2"/>
        <v>0</v>
      </c>
      <c r="F44" s="123">
        <f t="shared" si="2"/>
        <v>0</v>
      </c>
      <c r="G44" s="123">
        <f t="shared" si="2"/>
        <v>0</v>
      </c>
      <c r="H44" s="123">
        <f t="shared" si="2"/>
        <v>0</v>
      </c>
      <c r="I44" s="123">
        <f t="shared" si="2"/>
        <v>0</v>
      </c>
      <c r="J44" s="123">
        <f>SUM(J20:J43)</f>
        <v>0</v>
      </c>
      <c r="K44" s="124">
        <f>SUM(K19:K43)</f>
        <v>0</v>
      </c>
    </row>
    <row r="45" spans="1:11" s="10" customFormat="1" ht="17.25" customHeight="1" thickBot="1">
      <c r="A45" s="45"/>
      <c r="B45" s="72"/>
      <c r="C45" s="73"/>
      <c r="D45" s="73"/>
      <c r="E45" s="73"/>
      <c r="F45" s="73"/>
      <c r="G45" s="73"/>
      <c r="H45" s="73"/>
      <c r="I45" s="73"/>
      <c r="J45" s="73"/>
      <c r="K45" s="74"/>
    </row>
    <row r="46" spans="1:11" s="77" customFormat="1" ht="16.5" customHeight="1" thickBot="1">
      <c r="A46" s="551" t="s">
        <v>400</v>
      </c>
      <c r="B46" s="552"/>
      <c r="C46" s="395" t="str">
        <f aca="true" t="shared" si="3" ref="C46:H46">E10</f>
        <v>Interface</v>
      </c>
      <c r="D46" s="396" t="str">
        <f t="shared" si="3"/>
        <v>Rhodey</v>
      </c>
      <c r="E46" s="397" t="str">
        <f t="shared" si="3"/>
        <v>(Bidder)</v>
      </c>
      <c r="F46" s="398" t="str">
        <f t="shared" si="3"/>
        <v>(Bidder)</v>
      </c>
      <c r="G46" s="399" t="str">
        <f t="shared" si="3"/>
        <v>(Bidder)</v>
      </c>
      <c r="H46" s="400" t="str">
        <f t="shared" si="3"/>
        <v>(Bidder)</v>
      </c>
      <c r="I46" s="75"/>
      <c r="J46" s="75"/>
      <c r="K46" s="76"/>
    </row>
    <row r="47" spans="1:11" s="81" customFormat="1" ht="12.75">
      <c r="A47" s="78" t="s">
        <v>108</v>
      </c>
      <c r="B47" s="79"/>
      <c r="C47" s="177"/>
      <c r="D47" s="177"/>
      <c r="E47" s="177"/>
      <c r="F47" s="177"/>
      <c r="G47" s="177"/>
      <c r="H47" s="177"/>
      <c r="I47" s="80"/>
      <c r="J47" s="80"/>
      <c r="K47" s="80"/>
    </row>
    <row r="48" spans="1:11" s="77" customFormat="1" ht="12.75" customHeight="1">
      <c r="A48" s="82" t="s">
        <v>69</v>
      </c>
      <c r="B48" s="83"/>
      <c r="C48" s="178"/>
      <c r="D48" s="178"/>
      <c r="E48" s="178"/>
      <c r="F48" s="178"/>
      <c r="G48" s="178"/>
      <c r="H48" s="178"/>
      <c r="I48" s="84"/>
      <c r="J48" s="84"/>
      <c r="K48" s="84"/>
    </row>
    <row r="49" spans="1:11" s="81" customFormat="1" ht="13.5" customHeight="1">
      <c r="A49" s="517" t="s">
        <v>70</v>
      </c>
      <c r="B49" s="518"/>
      <c r="C49" s="162"/>
      <c r="D49" s="162"/>
      <c r="E49" s="162"/>
      <c r="F49" s="162"/>
      <c r="G49" s="162"/>
      <c r="H49" s="162"/>
      <c r="I49" s="85"/>
      <c r="J49" s="85"/>
      <c r="K49" s="85"/>
    </row>
    <row r="50" spans="1:11" s="77" customFormat="1" ht="12.75" customHeight="1">
      <c r="A50" s="82" t="s">
        <v>71</v>
      </c>
      <c r="B50" s="83"/>
      <c r="C50" s="175"/>
      <c r="D50" s="175"/>
      <c r="E50" s="175"/>
      <c r="F50" s="175"/>
      <c r="G50" s="175"/>
      <c r="H50" s="175"/>
      <c r="I50" s="84"/>
      <c r="J50" s="84"/>
      <c r="K50" s="84"/>
    </row>
    <row r="51" spans="1:11" s="77" customFormat="1" ht="12.75" customHeight="1" thickBot="1">
      <c r="A51" s="523" t="s">
        <v>109</v>
      </c>
      <c r="B51" s="524"/>
      <c r="C51" s="176"/>
      <c r="D51" s="176"/>
      <c r="E51" s="176"/>
      <c r="F51" s="176"/>
      <c r="G51" s="176"/>
      <c r="H51" s="176"/>
      <c r="I51" s="86"/>
      <c r="J51" s="86"/>
      <c r="K51" s="86"/>
    </row>
    <row r="52" spans="1:11" s="77" customFormat="1" ht="16.5" customHeight="1" thickBot="1">
      <c r="A52" s="549" t="s">
        <v>72</v>
      </c>
      <c r="B52" s="550"/>
      <c r="C52" s="542"/>
      <c r="D52" s="542"/>
      <c r="E52" s="87"/>
      <c r="F52" s="87"/>
      <c r="G52" s="87"/>
      <c r="H52" s="87"/>
      <c r="I52" s="87"/>
      <c r="J52" s="88"/>
      <c r="K52" s="89"/>
    </row>
    <row r="53" spans="1:11" s="81" customFormat="1" ht="12.75">
      <c r="A53" s="78" t="s">
        <v>78</v>
      </c>
      <c r="B53" s="90"/>
      <c r="C53" s="163">
        <v>0</v>
      </c>
      <c r="D53" s="164">
        <v>0</v>
      </c>
      <c r="E53" s="164">
        <v>0</v>
      </c>
      <c r="F53" s="164">
        <v>0</v>
      </c>
      <c r="G53" s="164">
        <v>0</v>
      </c>
      <c r="H53" s="164">
        <v>0</v>
      </c>
      <c r="I53" s="164">
        <v>0</v>
      </c>
      <c r="J53" s="91">
        <v>0</v>
      </c>
      <c r="K53" s="91">
        <v>0</v>
      </c>
    </row>
    <row r="54" spans="1:11" s="77" customFormat="1" ht="12.75" customHeight="1">
      <c r="A54" s="82" t="s">
        <v>79</v>
      </c>
      <c r="B54" s="83"/>
      <c r="C54" s="165">
        <v>0</v>
      </c>
      <c r="D54" s="165">
        <v>0</v>
      </c>
      <c r="E54" s="165">
        <v>0</v>
      </c>
      <c r="F54" s="165">
        <v>0</v>
      </c>
      <c r="G54" s="165">
        <v>0</v>
      </c>
      <c r="H54" s="165">
        <v>0</v>
      </c>
      <c r="I54" s="165">
        <v>0</v>
      </c>
      <c r="J54" s="92">
        <v>0</v>
      </c>
      <c r="K54" s="92">
        <v>0</v>
      </c>
    </row>
    <row r="55" spans="1:11" s="81" customFormat="1" ht="13.5" customHeight="1">
      <c r="A55" s="517" t="s">
        <v>103</v>
      </c>
      <c r="B55" s="518"/>
      <c r="C55" s="162">
        <v>0</v>
      </c>
      <c r="D55" s="162">
        <v>0</v>
      </c>
      <c r="E55" s="162">
        <v>0</v>
      </c>
      <c r="F55" s="162">
        <v>0</v>
      </c>
      <c r="G55" s="162">
        <v>0</v>
      </c>
      <c r="H55" s="162">
        <v>0</v>
      </c>
      <c r="I55" s="162">
        <v>0</v>
      </c>
      <c r="J55" s="85">
        <v>0</v>
      </c>
      <c r="K55" s="85">
        <v>0</v>
      </c>
    </row>
    <row r="56" spans="1:11" s="77" customFormat="1" ht="12.75" customHeight="1">
      <c r="A56" s="82" t="s">
        <v>104</v>
      </c>
      <c r="B56" s="83"/>
      <c r="C56" s="165">
        <v>0</v>
      </c>
      <c r="D56" s="165">
        <v>0</v>
      </c>
      <c r="E56" s="165">
        <v>0</v>
      </c>
      <c r="F56" s="165">
        <v>0</v>
      </c>
      <c r="G56" s="165">
        <v>0</v>
      </c>
      <c r="H56" s="165">
        <v>0</v>
      </c>
      <c r="I56" s="165">
        <v>0</v>
      </c>
      <c r="J56" s="92">
        <v>0</v>
      </c>
      <c r="K56" s="92">
        <v>0</v>
      </c>
    </row>
    <row r="57" spans="1:11" s="81" customFormat="1" ht="13.5" customHeight="1">
      <c r="A57" s="517" t="s">
        <v>105</v>
      </c>
      <c r="B57" s="518"/>
      <c r="C57" s="162">
        <v>0</v>
      </c>
      <c r="D57" s="162">
        <v>0</v>
      </c>
      <c r="E57" s="162">
        <v>0</v>
      </c>
      <c r="F57" s="162">
        <v>0</v>
      </c>
      <c r="G57" s="162">
        <v>0</v>
      </c>
      <c r="H57" s="162">
        <v>0</v>
      </c>
      <c r="I57" s="162">
        <v>0</v>
      </c>
      <c r="J57" s="85">
        <v>0</v>
      </c>
      <c r="K57" s="85">
        <v>0</v>
      </c>
    </row>
    <row r="58" spans="1:11" s="77" customFormat="1" ht="12.75" customHeight="1">
      <c r="A58" s="82" t="s">
        <v>106</v>
      </c>
      <c r="B58" s="83"/>
      <c r="C58" s="165">
        <v>0</v>
      </c>
      <c r="D58" s="165">
        <v>0</v>
      </c>
      <c r="E58" s="165">
        <v>0</v>
      </c>
      <c r="F58" s="165">
        <v>0</v>
      </c>
      <c r="G58" s="165">
        <v>0</v>
      </c>
      <c r="H58" s="165">
        <v>0</v>
      </c>
      <c r="I58" s="165">
        <v>0</v>
      </c>
      <c r="J58" s="92">
        <v>0</v>
      </c>
      <c r="K58" s="92">
        <v>0</v>
      </c>
    </row>
    <row r="59" spans="1:11" s="81" customFormat="1" ht="13.5" customHeight="1" thickBot="1">
      <c r="A59" s="517" t="s">
        <v>80</v>
      </c>
      <c r="B59" s="525"/>
      <c r="C59" s="166">
        <v>0</v>
      </c>
      <c r="D59" s="162">
        <v>0</v>
      </c>
      <c r="E59" s="162">
        <v>0</v>
      </c>
      <c r="F59" s="162">
        <v>0</v>
      </c>
      <c r="G59" s="162">
        <v>0</v>
      </c>
      <c r="H59" s="162">
        <v>0</v>
      </c>
      <c r="I59" s="162">
        <v>0</v>
      </c>
      <c r="J59" s="85">
        <v>0</v>
      </c>
      <c r="K59" s="128">
        <f>J59-I59</f>
        <v>0</v>
      </c>
    </row>
    <row r="60" spans="1:11" s="77" customFormat="1" ht="16.5" customHeight="1" thickBot="1">
      <c r="A60" s="526" t="s">
        <v>74</v>
      </c>
      <c r="B60" s="527" t="s">
        <v>73</v>
      </c>
      <c r="C60" s="125">
        <f aca="true" t="shared" si="4" ref="C60:I60">SUM(C16+C59)</f>
        <v>0</v>
      </c>
      <c r="D60" s="126">
        <f t="shared" si="4"/>
        <v>0</v>
      </c>
      <c r="E60" s="126">
        <f t="shared" si="4"/>
        <v>0</v>
      </c>
      <c r="F60" s="126">
        <f t="shared" si="4"/>
        <v>0</v>
      </c>
      <c r="G60" s="126">
        <f t="shared" si="4"/>
        <v>0</v>
      </c>
      <c r="H60" s="126">
        <f t="shared" si="4"/>
        <v>0</v>
      </c>
      <c r="I60" s="126">
        <f t="shared" si="4"/>
        <v>0</v>
      </c>
      <c r="J60" s="126">
        <f>J16+J59</f>
        <v>0</v>
      </c>
      <c r="K60" s="127">
        <f>K44+K59</f>
        <v>0</v>
      </c>
    </row>
    <row r="61" spans="1:11" s="77" customFormat="1" ht="13.5" thickBot="1">
      <c r="A61" s="93"/>
      <c r="B61" s="94"/>
      <c r="C61" s="95"/>
      <c r="D61" s="96"/>
      <c r="E61" s="97"/>
      <c r="F61" s="96"/>
      <c r="G61" s="97"/>
      <c r="H61" s="96"/>
      <c r="I61" s="98"/>
      <c r="J61" s="96"/>
      <c r="K61" s="95"/>
    </row>
    <row r="62" spans="1:11" s="77" customFormat="1" ht="16.5" customHeight="1" thickBot="1">
      <c r="A62" s="547" t="s">
        <v>75</v>
      </c>
      <c r="B62" s="548"/>
      <c r="C62" s="538"/>
      <c r="D62" s="538"/>
      <c r="E62" s="99"/>
      <c r="F62" s="99"/>
      <c r="G62" s="99"/>
      <c r="H62" s="99"/>
      <c r="I62" s="99"/>
      <c r="J62" s="100"/>
      <c r="K62" s="101"/>
    </row>
    <row r="63" spans="1:11" s="81" customFormat="1" ht="12.75">
      <c r="A63" s="78" t="s">
        <v>81</v>
      </c>
      <c r="B63" s="79"/>
      <c r="C63" s="160"/>
      <c r="D63" s="160"/>
      <c r="E63" s="160"/>
      <c r="F63" s="160"/>
      <c r="G63" s="160"/>
      <c r="H63" s="160"/>
      <c r="I63" s="80"/>
      <c r="J63" s="80"/>
      <c r="K63" s="80"/>
    </row>
    <row r="64" spans="1:11" s="77" customFormat="1" ht="12.75" customHeight="1">
      <c r="A64" s="82" t="s">
        <v>82</v>
      </c>
      <c r="B64" s="83"/>
      <c r="C64" s="161"/>
      <c r="D64" s="161"/>
      <c r="E64" s="161"/>
      <c r="F64" s="161"/>
      <c r="G64" s="161"/>
      <c r="H64" s="161"/>
      <c r="I64" s="84"/>
      <c r="J64" s="84"/>
      <c r="K64" s="84"/>
    </row>
    <row r="65" spans="1:11" s="81" customFormat="1" ht="13.5" customHeight="1" thickBot="1">
      <c r="A65" s="517" t="s">
        <v>99</v>
      </c>
      <c r="B65" s="518"/>
      <c r="C65" s="162"/>
      <c r="D65" s="162"/>
      <c r="E65" s="162"/>
      <c r="F65" s="162"/>
      <c r="G65" s="162"/>
      <c r="H65" s="162"/>
      <c r="I65" s="85"/>
      <c r="J65" s="85"/>
      <c r="K65" s="85"/>
    </row>
    <row r="66" spans="1:11" s="77" customFormat="1" ht="16.5" customHeight="1" thickBot="1">
      <c r="A66" s="545" t="s">
        <v>76</v>
      </c>
      <c r="B66" s="546"/>
      <c r="C66" s="539"/>
      <c r="D66" s="539"/>
      <c r="E66" s="102"/>
      <c r="F66" s="102"/>
      <c r="G66" s="102"/>
      <c r="H66" s="102"/>
      <c r="I66" s="102"/>
      <c r="J66" s="103"/>
      <c r="K66" s="104"/>
    </row>
    <row r="67" spans="1:11" s="81" customFormat="1" ht="12.75">
      <c r="A67" s="553" t="s">
        <v>85</v>
      </c>
      <c r="B67" s="554"/>
      <c r="C67" s="174"/>
      <c r="D67" s="174"/>
      <c r="E67" s="174"/>
      <c r="F67" s="174"/>
      <c r="G67" s="174"/>
      <c r="H67" s="174"/>
      <c r="I67" s="80"/>
      <c r="J67" s="80"/>
      <c r="K67" s="80"/>
    </row>
    <row r="68" spans="1:11" s="77" customFormat="1" ht="12.75" customHeight="1">
      <c r="A68" s="105"/>
      <c r="B68" s="106" t="s">
        <v>89</v>
      </c>
      <c r="C68" s="175"/>
      <c r="D68" s="175"/>
      <c r="E68" s="175"/>
      <c r="F68" s="175"/>
      <c r="G68" s="175"/>
      <c r="H68" s="175"/>
      <c r="I68" s="84"/>
      <c r="J68" s="84"/>
      <c r="K68" s="84"/>
    </row>
    <row r="69" spans="1:11" s="81" customFormat="1" ht="13.5" customHeight="1">
      <c r="A69" s="519" t="s">
        <v>88</v>
      </c>
      <c r="B69" s="520" t="s">
        <v>84</v>
      </c>
      <c r="C69" s="162"/>
      <c r="D69" s="162"/>
      <c r="E69" s="162"/>
      <c r="F69" s="162"/>
      <c r="G69" s="162"/>
      <c r="H69" s="162"/>
      <c r="I69" s="85"/>
      <c r="J69" s="85"/>
      <c r="K69" s="85"/>
    </row>
    <row r="70" spans="1:11" s="77" customFormat="1" ht="12.75" customHeight="1">
      <c r="A70" s="105"/>
      <c r="B70" s="106" t="s">
        <v>87</v>
      </c>
      <c r="C70" s="175"/>
      <c r="D70" s="175"/>
      <c r="E70" s="175"/>
      <c r="F70" s="175"/>
      <c r="G70" s="175"/>
      <c r="H70" s="175"/>
      <c r="I70" s="84"/>
      <c r="J70" s="84"/>
      <c r="K70" s="84"/>
    </row>
    <row r="71" spans="1:11" s="81" customFormat="1" ht="13.5" customHeight="1">
      <c r="A71" s="519" t="s">
        <v>146</v>
      </c>
      <c r="B71" s="520" t="s">
        <v>86</v>
      </c>
      <c r="C71" s="162"/>
      <c r="D71" s="162"/>
      <c r="E71" s="162"/>
      <c r="F71" s="162"/>
      <c r="G71" s="162"/>
      <c r="H71" s="162"/>
      <c r="I71" s="85"/>
      <c r="J71" s="85"/>
      <c r="K71" s="85"/>
    </row>
    <row r="72" spans="1:11" s="77" customFormat="1" ht="12.75" customHeight="1">
      <c r="A72" s="105"/>
      <c r="B72" s="106" t="s">
        <v>147</v>
      </c>
      <c r="C72" s="175"/>
      <c r="D72" s="175"/>
      <c r="E72" s="175"/>
      <c r="F72" s="175"/>
      <c r="G72" s="175"/>
      <c r="H72" s="175"/>
      <c r="I72" s="84"/>
      <c r="J72" s="84"/>
      <c r="K72" s="84"/>
    </row>
    <row r="73" spans="1:11" s="81" customFormat="1" ht="13.5" customHeight="1">
      <c r="A73" s="519" t="s">
        <v>83</v>
      </c>
      <c r="B73" s="520" t="s">
        <v>88</v>
      </c>
      <c r="C73" s="162"/>
      <c r="D73" s="162"/>
      <c r="E73" s="162"/>
      <c r="F73" s="162"/>
      <c r="G73" s="162"/>
      <c r="H73" s="162"/>
      <c r="I73" s="85"/>
      <c r="J73" s="85"/>
      <c r="K73" s="85"/>
    </row>
    <row r="74" spans="1:11" s="77" customFormat="1" ht="12.75" customHeight="1">
      <c r="A74" s="105"/>
      <c r="B74" s="106" t="s">
        <v>84</v>
      </c>
      <c r="C74" s="175"/>
      <c r="D74" s="175"/>
      <c r="E74" s="175"/>
      <c r="F74" s="175"/>
      <c r="G74" s="175"/>
      <c r="H74" s="175"/>
      <c r="I74" s="84"/>
      <c r="J74" s="84"/>
      <c r="K74" s="84"/>
    </row>
    <row r="75" spans="1:11" s="81" customFormat="1" ht="13.5" customHeight="1">
      <c r="A75" s="519" t="s">
        <v>148</v>
      </c>
      <c r="B75" s="520" t="s">
        <v>90</v>
      </c>
      <c r="C75" s="162"/>
      <c r="D75" s="162"/>
      <c r="E75" s="162"/>
      <c r="F75" s="162"/>
      <c r="G75" s="162"/>
      <c r="H75" s="162"/>
      <c r="I75" s="85"/>
      <c r="J75" s="85"/>
      <c r="K75" s="85"/>
    </row>
    <row r="76" spans="1:11" s="77" customFormat="1" ht="12.75" customHeight="1">
      <c r="A76" s="105"/>
      <c r="B76" s="106" t="s">
        <v>149</v>
      </c>
      <c r="C76" s="175"/>
      <c r="D76" s="175"/>
      <c r="E76" s="175"/>
      <c r="F76" s="175"/>
      <c r="G76" s="175"/>
      <c r="H76" s="175"/>
      <c r="I76" s="84"/>
      <c r="J76" s="84"/>
      <c r="K76" s="84"/>
    </row>
    <row r="77" spans="1:11" s="81" customFormat="1" ht="13.5" customHeight="1">
      <c r="A77" s="519"/>
      <c r="B77" s="520"/>
      <c r="C77" s="162"/>
      <c r="D77" s="162"/>
      <c r="E77" s="162"/>
      <c r="F77" s="162"/>
      <c r="G77" s="162"/>
      <c r="H77" s="162"/>
      <c r="I77" s="85"/>
      <c r="J77" s="85"/>
      <c r="K77" s="85"/>
    </row>
    <row r="78" spans="1:11" s="77" customFormat="1" ht="12.75" customHeight="1">
      <c r="A78" s="105"/>
      <c r="B78" s="106"/>
      <c r="C78" s="175"/>
      <c r="D78" s="175"/>
      <c r="E78" s="175"/>
      <c r="F78" s="175"/>
      <c r="G78" s="175"/>
      <c r="H78" s="175"/>
      <c r="I78" s="84"/>
      <c r="J78" s="84"/>
      <c r="K78" s="84"/>
    </row>
    <row r="79" spans="1:11" s="81" customFormat="1" ht="13.5" customHeight="1">
      <c r="A79" s="519"/>
      <c r="B79" s="520"/>
      <c r="C79" s="162"/>
      <c r="D79" s="162"/>
      <c r="E79" s="162"/>
      <c r="F79" s="162"/>
      <c r="G79" s="162"/>
      <c r="H79" s="162"/>
      <c r="I79" s="85"/>
      <c r="J79" s="85"/>
      <c r="K79" s="85"/>
    </row>
    <row r="80" spans="1:11" s="77" customFormat="1" ht="12.75" customHeight="1">
      <c r="A80" s="82"/>
      <c r="B80" s="83"/>
      <c r="C80" s="175"/>
      <c r="D80" s="175"/>
      <c r="E80" s="175"/>
      <c r="F80" s="175"/>
      <c r="G80" s="175"/>
      <c r="H80" s="175"/>
      <c r="I80" s="84"/>
      <c r="J80" s="84"/>
      <c r="K80" s="84"/>
    </row>
    <row r="81" spans="1:11" s="81" customFormat="1" ht="13.5" customHeight="1" thickBot="1">
      <c r="A81" s="517"/>
      <c r="B81" s="518" t="s">
        <v>8</v>
      </c>
      <c r="C81" s="162"/>
      <c r="D81" s="162"/>
      <c r="E81" s="162"/>
      <c r="F81" s="162"/>
      <c r="G81" s="162"/>
      <c r="H81" s="162"/>
      <c r="I81" s="85"/>
      <c r="J81" s="85"/>
      <c r="K81" s="85"/>
    </row>
    <row r="82" spans="1:11" s="77" customFormat="1" ht="16.5" customHeight="1" thickBot="1">
      <c r="A82" s="543" t="s">
        <v>77</v>
      </c>
      <c r="B82" s="544"/>
      <c r="C82" s="541"/>
      <c r="D82" s="541"/>
      <c r="E82" s="184"/>
      <c r="F82" s="184"/>
      <c r="G82" s="184"/>
      <c r="H82" s="184"/>
      <c r="I82" s="107"/>
      <c r="J82" s="108"/>
      <c r="K82" s="109"/>
    </row>
    <row r="83" spans="1:11" s="81" customFormat="1" ht="12.75">
      <c r="A83" s="536" t="s">
        <v>91</v>
      </c>
      <c r="B83" s="537"/>
      <c r="C83" s="223"/>
      <c r="D83" s="223"/>
      <c r="E83" s="223"/>
      <c r="F83" s="223"/>
      <c r="G83" s="223"/>
      <c r="H83" s="223"/>
      <c r="I83" s="393"/>
      <c r="J83" s="393"/>
      <c r="K83" s="393"/>
    </row>
    <row r="84" spans="1:11" s="77" customFormat="1" ht="12.75" customHeight="1">
      <c r="A84" s="110" t="s">
        <v>92</v>
      </c>
      <c r="B84" s="111"/>
      <c r="C84" s="182"/>
      <c r="D84" s="182"/>
      <c r="E84" s="182"/>
      <c r="F84" s="182"/>
      <c r="G84" s="182"/>
      <c r="H84" s="182"/>
      <c r="I84" s="84"/>
      <c r="J84" s="84"/>
      <c r="K84" s="84"/>
    </row>
    <row r="85" spans="1:11" s="81" customFormat="1" ht="13.5" customHeight="1">
      <c r="A85" s="517" t="s">
        <v>93</v>
      </c>
      <c r="B85" s="518"/>
      <c r="C85" s="183" t="s">
        <v>8</v>
      </c>
      <c r="D85" s="183"/>
      <c r="E85" s="183"/>
      <c r="F85" s="183"/>
      <c r="G85" s="183"/>
      <c r="H85" s="183"/>
      <c r="I85" s="85"/>
      <c r="J85" s="85"/>
      <c r="K85" s="85"/>
    </row>
    <row r="86" spans="1:11" s="77" customFormat="1" ht="12.75" customHeight="1">
      <c r="A86" s="110" t="s">
        <v>94</v>
      </c>
      <c r="B86" s="111"/>
      <c r="C86" s="175"/>
      <c r="D86" s="175"/>
      <c r="E86" s="175"/>
      <c r="F86" s="175"/>
      <c r="G86" s="175"/>
      <c r="H86" s="175"/>
      <c r="I86" s="84"/>
      <c r="J86" s="84"/>
      <c r="K86" s="84"/>
    </row>
    <row r="87" spans="1:11" s="81" customFormat="1" ht="13.5" customHeight="1">
      <c r="A87" s="517" t="s">
        <v>95</v>
      </c>
      <c r="B87" s="518"/>
      <c r="C87" s="162"/>
      <c r="D87" s="162"/>
      <c r="E87" s="162"/>
      <c r="F87" s="162"/>
      <c r="G87" s="162"/>
      <c r="H87" s="162"/>
      <c r="I87" s="85"/>
      <c r="J87" s="85"/>
      <c r="K87" s="85"/>
    </row>
    <row r="88" spans="1:11" s="77" customFormat="1" ht="12.75" customHeight="1">
      <c r="A88" s="521" t="s">
        <v>98</v>
      </c>
      <c r="B88" s="522"/>
      <c r="C88" s="175"/>
      <c r="D88" s="175"/>
      <c r="E88" s="175"/>
      <c r="F88" s="175"/>
      <c r="G88" s="175"/>
      <c r="H88" s="175"/>
      <c r="I88" s="84"/>
      <c r="J88" s="84"/>
      <c r="K88" s="84"/>
    </row>
    <row r="89" spans="1:11" s="81" customFormat="1" ht="13.5" customHeight="1">
      <c r="A89" s="528" t="s">
        <v>96</v>
      </c>
      <c r="B89" s="529"/>
      <c r="C89" s="162"/>
      <c r="D89" s="162"/>
      <c r="E89" s="162"/>
      <c r="F89" s="162"/>
      <c r="G89" s="162"/>
      <c r="H89" s="162"/>
      <c r="I89" s="85"/>
      <c r="J89" s="85"/>
      <c r="K89" s="85"/>
    </row>
    <row r="90" spans="1:11" s="77" customFormat="1" ht="12.75" customHeight="1">
      <c r="A90" s="360" t="s">
        <v>97</v>
      </c>
      <c r="B90" s="112"/>
      <c r="C90" s="182"/>
      <c r="D90" s="182"/>
      <c r="E90" s="182"/>
      <c r="F90" s="182"/>
      <c r="G90" s="182"/>
      <c r="H90" s="182"/>
      <c r="I90" s="84"/>
      <c r="J90" s="84"/>
      <c r="K90" s="84"/>
    </row>
    <row r="91" spans="1:11" s="81" customFormat="1" ht="13.5" customHeight="1" thickBot="1">
      <c r="A91" s="530"/>
      <c r="B91" s="531"/>
      <c r="C91" s="166"/>
      <c r="D91" s="166"/>
      <c r="E91" s="166"/>
      <c r="F91" s="166"/>
      <c r="G91" s="166"/>
      <c r="H91" s="166"/>
      <c r="I91" s="394"/>
      <c r="J91" s="394"/>
      <c r="K91" s="394"/>
    </row>
    <row r="92" spans="1:7" ht="17.25" customHeight="1">
      <c r="A92" s="113" t="s">
        <v>31</v>
      </c>
      <c r="B92" s="114" t="s">
        <v>32</v>
      </c>
      <c r="C92" s="115"/>
      <c r="D92" s="115"/>
      <c r="E92" s="115"/>
      <c r="F92" s="115"/>
      <c r="G92" s="115"/>
    </row>
    <row r="93" spans="1:7" ht="12.75">
      <c r="A93" s="116"/>
      <c r="B93" s="117" t="s">
        <v>33</v>
      </c>
      <c r="C93" s="118"/>
      <c r="D93" s="118"/>
      <c r="E93" s="118"/>
      <c r="F93" s="118"/>
      <c r="G93" s="115"/>
    </row>
    <row r="94" spans="1:7" ht="12.75">
      <c r="A94" s="116"/>
      <c r="B94" s="117" t="s">
        <v>34</v>
      </c>
      <c r="C94" s="118"/>
      <c r="D94" s="118"/>
      <c r="E94" s="118"/>
      <c r="F94" s="118"/>
      <c r="G94" s="115"/>
    </row>
    <row r="95" spans="1:7" ht="12.75">
      <c r="A95" s="116"/>
      <c r="B95" s="118"/>
      <c r="C95" s="118"/>
      <c r="D95" s="118"/>
      <c r="E95" s="118"/>
      <c r="F95" s="118"/>
      <c r="G95" s="115"/>
    </row>
    <row r="96" spans="1:7" ht="12.75">
      <c r="A96" s="116"/>
      <c r="B96" s="118"/>
      <c r="C96" s="118"/>
      <c r="D96" s="118"/>
      <c r="E96" s="118"/>
      <c r="F96" s="118"/>
      <c r="G96" s="115"/>
    </row>
    <row r="97" spans="1:7" ht="12.75">
      <c r="A97" s="116"/>
      <c r="B97" s="118"/>
      <c r="C97" s="118"/>
      <c r="D97" s="118"/>
      <c r="E97" s="118"/>
      <c r="F97" s="118"/>
      <c r="G97" s="115"/>
    </row>
    <row r="98" spans="1:7" ht="12.75">
      <c r="A98" s="116"/>
      <c r="B98" s="115"/>
      <c r="C98" s="115"/>
      <c r="D98" s="115"/>
      <c r="E98" s="115"/>
      <c r="F98" s="115"/>
      <c r="G98" s="115"/>
    </row>
    <row r="99" ht="12.75">
      <c r="G99" s="115"/>
    </row>
    <row r="100" ht="12.75">
      <c r="G100" s="115"/>
    </row>
    <row r="101" ht="12.75">
      <c r="G101" s="115"/>
    </row>
    <row r="102" ht="12.75">
      <c r="G102" s="120"/>
    </row>
    <row r="103" ht="12.75">
      <c r="G103" s="115"/>
    </row>
    <row r="104" spans="7:9" ht="12.75">
      <c r="G104" s="115"/>
      <c r="I104" s="116"/>
    </row>
    <row r="105" spans="7:9" ht="12.75">
      <c r="G105" s="118"/>
      <c r="I105" s="116"/>
    </row>
    <row r="106" spans="7:9" ht="12.75">
      <c r="G106" s="115"/>
      <c r="I106" s="116"/>
    </row>
    <row r="107" ht="12.75">
      <c r="G107" s="118"/>
    </row>
    <row r="108" ht="12.75">
      <c r="G108" s="115"/>
    </row>
    <row r="109" ht="12.75">
      <c r="G109" s="115"/>
    </row>
    <row r="110" ht="12.75">
      <c r="G110" s="118"/>
    </row>
    <row r="111" ht="12.75">
      <c r="G111" s="115"/>
    </row>
    <row r="114" ht="12.75" customHeight="1"/>
  </sheetData>
  <sheetProtection formatCells="0" formatColumns="0" formatRows="0" insertColumns="0" insertRows="0" deleteColumns="0" deleteRows="0"/>
  <mergeCells count="52">
    <mergeCell ref="A2:K2"/>
    <mergeCell ref="A1:K1"/>
    <mergeCell ref="A3:K3"/>
    <mergeCell ref="B4:C4"/>
    <mergeCell ref="G4:H4"/>
    <mergeCell ref="D5:D6"/>
    <mergeCell ref="E5:E6"/>
    <mergeCell ref="I5:I6"/>
    <mergeCell ref="J5:J6"/>
    <mergeCell ref="K5:K6"/>
    <mergeCell ref="B10:D10"/>
    <mergeCell ref="B11:D11"/>
    <mergeCell ref="E11:K11"/>
    <mergeCell ref="B9:D9"/>
    <mergeCell ref="E9:K9"/>
    <mergeCell ref="B8:D8"/>
    <mergeCell ref="A62:B62"/>
    <mergeCell ref="A52:B52"/>
    <mergeCell ref="A46:B46"/>
    <mergeCell ref="A73:B73"/>
    <mergeCell ref="A67:B67"/>
    <mergeCell ref="F5:F6"/>
    <mergeCell ref="C62:D62"/>
    <mergeCell ref="C66:D66"/>
    <mergeCell ref="A12:F12"/>
    <mergeCell ref="A55:B55"/>
    <mergeCell ref="A71:B71"/>
    <mergeCell ref="C82:D82"/>
    <mergeCell ref="A75:B75"/>
    <mergeCell ref="A81:B81"/>
    <mergeCell ref="C52:D52"/>
    <mergeCell ref="A82:B82"/>
    <mergeCell ref="A89:B89"/>
    <mergeCell ref="A91:B91"/>
    <mergeCell ref="A57:B57"/>
    <mergeCell ref="A14:B14"/>
    <mergeCell ref="A15:B15"/>
    <mergeCell ref="A16:B16"/>
    <mergeCell ref="A44:B44"/>
    <mergeCell ref="A69:B69"/>
    <mergeCell ref="A83:B83"/>
    <mergeCell ref="A85:B85"/>
    <mergeCell ref="A87:B87"/>
    <mergeCell ref="A77:B77"/>
    <mergeCell ref="A79:B79"/>
    <mergeCell ref="A88:B88"/>
    <mergeCell ref="A51:B51"/>
    <mergeCell ref="A49:B49"/>
    <mergeCell ref="A59:B59"/>
    <mergeCell ref="A60:B60"/>
    <mergeCell ref="A65:B65"/>
    <mergeCell ref="A66:B66"/>
  </mergeCells>
  <printOptions horizontalCentered="1"/>
  <pageMargins left="0.25" right="0.25" top="0.25" bottom="0.25" header="0.3" footer="0.3"/>
  <pageSetup fitToHeight="0" fitToWidth="1" horizontalDpi="600" verticalDpi="600" orientation="landscape" paperSize="3" scale="95" r:id="rId1"/>
  <headerFooter>
    <oddFooter>&amp;L&amp;8&amp;Z&amp;F&amp;R&amp;8&amp;D</oddFooter>
  </headerFooter>
  <rowBreaks count="1" manualBreakCount="1">
    <brk id="4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5"/>
  <sheetViews>
    <sheetView zoomScale="85" zoomScaleNormal="85" zoomScalePageLayoutView="25" workbookViewId="0" topLeftCell="A13">
      <selection activeCell="C26" sqref="C26"/>
    </sheetView>
  </sheetViews>
  <sheetFormatPr defaultColWidth="9.140625" defaultRowHeight="12.75"/>
  <cols>
    <col min="1" max="1" width="19.140625" style="47" customWidth="1"/>
    <col min="2" max="2" width="42.8515625" style="119" bestFit="1" customWidth="1"/>
    <col min="3" max="7" width="18.7109375" style="119" customWidth="1"/>
    <col min="8" max="9" width="18.7109375" style="47" customWidth="1"/>
    <col min="10" max="10" width="16.00390625" style="47" customWidth="1"/>
    <col min="11" max="11" width="15.00390625" style="47" customWidth="1"/>
    <col min="12" max="16384" width="9.140625" style="47" customWidth="1"/>
  </cols>
  <sheetData>
    <row r="1" spans="1:11" ht="24.75" customHeight="1">
      <c r="A1" s="571" t="s">
        <v>110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</row>
    <row r="2" spans="1:11" ht="24.75" customHeight="1">
      <c r="A2" s="572" t="s">
        <v>395</v>
      </c>
      <c r="B2" s="572"/>
      <c r="C2" s="572"/>
      <c r="D2" s="572"/>
      <c r="E2" s="572"/>
      <c r="F2" s="572"/>
      <c r="G2" s="572"/>
      <c r="H2" s="572"/>
      <c r="I2" s="572"/>
      <c r="J2" s="572"/>
      <c r="K2" s="572"/>
    </row>
    <row r="3" spans="1:11" ht="33" customHeight="1" thickBot="1">
      <c r="A3" s="571" t="s">
        <v>377</v>
      </c>
      <c r="B3" s="540"/>
      <c r="C3" s="540"/>
      <c r="D3" s="540"/>
      <c r="E3" s="540"/>
      <c r="F3" s="540"/>
      <c r="G3" s="540"/>
      <c r="H3" s="540"/>
      <c r="I3" s="540"/>
      <c r="J3" s="540"/>
      <c r="K3" s="540"/>
    </row>
    <row r="4" spans="1:11" ht="44.25" customHeight="1" thickBot="1">
      <c r="A4" s="147" t="s">
        <v>132</v>
      </c>
      <c r="B4" s="502" t="s">
        <v>112</v>
      </c>
      <c r="C4" s="503"/>
      <c r="D4" s="147" t="s">
        <v>27</v>
      </c>
      <c r="E4" s="147" t="s">
        <v>28</v>
      </c>
      <c r="F4" s="147" t="s">
        <v>113</v>
      </c>
      <c r="G4" s="451" t="s">
        <v>142</v>
      </c>
      <c r="H4" s="452"/>
      <c r="I4" s="148" t="s">
        <v>13</v>
      </c>
      <c r="J4" s="148" t="s">
        <v>378</v>
      </c>
      <c r="K4" s="148" t="s">
        <v>379</v>
      </c>
    </row>
    <row r="5" spans="1:11" ht="19.5" customHeight="1">
      <c r="A5" s="295">
        <f>'Planning Fund Estimate'!A6</f>
        <v>0</v>
      </c>
      <c r="B5" s="377">
        <f>'Planning Fund Estimate'!B6</f>
        <v>0</v>
      </c>
      <c r="C5" s="297" t="str">
        <f>'Planning Fund Estimate'!C6</f>
        <v>Department</v>
      </c>
      <c r="D5" s="555">
        <f>'Planning Fund Estimate'!D6</f>
        <v>0</v>
      </c>
      <c r="E5" s="555">
        <f>'Planning Fund Estimate'!E6</f>
        <v>0</v>
      </c>
      <c r="F5" s="555">
        <f>'Planning Fund Estimate'!F6</f>
        <v>0</v>
      </c>
      <c r="G5" s="298">
        <f>'Planning Fund Estimate'!G6</f>
        <v>0</v>
      </c>
      <c r="H5" s="297" t="str">
        <f>'Planning Fund Estimate'!H6</f>
        <v>NASF</v>
      </c>
      <c r="I5" s="478">
        <f>'Planning Fund Estimate'!I6</f>
        <v>0</v>
      </c>
      <c r="J5" s="557">
        <v>42755</v>
      </c>
      <c r="K5" s="559" t="s">
        <v>381</v>
      </c>
    </row>
    <row r="6" spans="1:11" ht="32.25" customHeight="1" thickBot="1">
      <c r="A6" s="299">
        <f>'Planning Fund Estimate'!$A$7</f>
        <v>0</v>
      </c>
      <c r="B6" s="378">
        <f>'Planning Fund Estimate'!B7</f>
        <v>0</v>
      </c>
      <c r="C6" s="301" t="str">
        <f>'Planning Fund Estimate'!C7</f>
        <v>Contact</v>
      </c>
      <c r="D6" s="556"/>
      <c r="E6" s="556"/>
      <c r="F6" s="556"/>
      <c r="G6" s="302">
        <f>'Planning Fund Estimate'!G7</f>
        <v>0</v>
      </c>
      <c r="H6" s="301" t="str">
        <f>'Planning Fund Estimate'!H7</f>
        <v>AIBC</v>
      </c>
      <c r="I6" s="479"/>
      <c r="J6" s="558"/>
      <c r="K6" s="560"/>
    </row>
    <row r="7" spans="1:9" s="10" customFormat="1" ht="18.75" customHeight="1" thickBot="1">
      <c r="A7" s="376"/>
      <c r="B7" s="180"/>
      <c r="C7" s="180"/>
      <c r="D7" s="180"/>
      <c r="E7" s="180"/>
      <c r="F7" s="180"/>
      <c r="G7" s="181"/>
      <c r="H7" s="181"/>
      <c r="I7" s="181"/>
    </row>
    <row r="8" spans="1:11" s="10" customFormat="1" ht="37.5" customHeight="1" thickBot="1">
      <c r="A8" s="379"/>
      <c r="B8" s="381" t="str">
        <f>A2</f>
        <v>(Insert Profesional Fee or Owner Direct Bid Category - A/V, Furniture, Etc)</v>
      </c>
      <c r="C8" s="573" t="s">
        <v>389</v>
      </c>
      <c r="D8" s="574"/>
      <c r="E8" s="383">
        <f>J5</f>
        <v>42755</v>
      </c>
      <c r="F8" s="384" t="s">
        <v>380</v>
      </c>
      <c r="G8" s="385" t="str">
        <f>K5</f>
        <v>2pm</v>
      </c>
      <c r="H8" s="385"/>
      <c r="I8" s="385"/>
      <c r="J8" s="386"/>
      <c r="K8" s="387"/>
    </row>
    <row r="9" spans="1:11" s="10" customFormat="1" ht="24.75" customHeight="1" thickBot="1">
      <c r="A9" s="380"/>
      <c r="B9" s="561" t="s">
        <v>382</v>
      </c>
      <c r="C9" s="561"/>
      <c r="D9" s="562"/>
      <c r="E9" s="566" t="s">
        <v>386</v>
      </c>
      <c r="F9" s="567"/>
      <c r="G9" s="567"/>
      <c r="H9" s="567"/>
      <c r="I9" s="567"/>
      <c r="J9" s="567"/>
      <c r="K9" s="568"/>
    </row>
    <row r="10" spans="1:11" s="10" customFormat="1" ht="24.75" customHeight="1" thickBot="1">
      <c r="A10" s="382"/>
      <c r="B10" s="561" t="s">
        <v>391</v>
      </c>
      <c r="C10" s="561"/>
      <c r="D10" s="561"/>
      <c r="E10" s="389" t="s">
        <v>392</v>
      </c>
      <c r="F10" s="390" t="s">
        <v>392</v>
      </c>
      <c r="G10" s="390" t="s">
        <v>392</v>
      </c>
      <c r="H10" s="390" t="s">
        <v>392</v>
      </c>
      <c r="I10" s="390" t="s">
        <v>392</v>
      </c>
      <c r="J10" s="390" t="s">
        <v>392</v>
      </c>
      <c r="K10" s="391"/>
    </row>
    <row r="11" spans="1:15" s="10" customFormat="1" ht="24.75" customHeight="1" thickBot="1">
      <c r="A11" s="388"/>
      <c r="B11" s="561" t="s">
        <v>384</v>
      </c>
      <c r="C11" s="561"/>
      <c r="D11" s="562"/>
      <c r="E11" s="563" t="s">
        <v>387</v>
      </c>
      <c r="F11" s="564"/>
      <c r="G11" s="564"/>
      <c r="H11" s="564"/>
      <c r="I11" s="564"/>
      <c r="J11" s="564"/>
      <c r="K11" s="565"/>
      <c r="O11" s="181"/>
    </row>
    <row r="12" spans="1:8" ht="15.75" customHeight="1" thickBot="1">
      <c r="A12" s="540"/>
      <c r="B12" s="540"/>
      <c r="C12" s="540"/>
      <c r="D12" s="540"/>
      <c r="E12" s="540"/>
      <c r="F12" s="540"/>
      <c r="G12" s="46"/>
      <c r="H12" s="46"/>
    </row>
    <row r="13" spans="1:11" ht="15.75" customHeight="1" thickBot="1">
      <c r="A13" s="48"/>
      <c r="B13" s="48"/>
      <c r="C13" s="49">
        <v>1</v>
      </c>
      <c r="D13" s="50">
        <v>2</v>
      </c>
      <c r="E13" s="51">
        <v>3</v>
      </c>
      <c r="F13" s="52">
        <v>4</v>
      </c>
      <c r="G13" s="53">
        <v>5</v>
      </c>
      <c r="H13" s="54">
        <v>6</v>
      </c>
      <c r="I13" s="55" t="s">
        <v>130</v>
      </c>
      <c r="J13" s="56" t="s">
        <v>64</v>
      </c>
      <c r="K13" s="57" t="s">
        <v>38</v>
      </c>
    </row>
    <row r="14" spans="1:11" ht="13.5" thickBot="1">
      <c r="A14" s="532" t="s">
        <v>65</v>
      </c>
      <c r="B14" s="533"/>
      <c r="C14" s="395" t="str">
        <f aca="true" t="shared" si="0" ref="C14:H14">E10</f>
        <v>(Vendor)</v>
      </c>
      <c r="D14" s="396" t="str">
        <f t="shared" si="0"/>
        <v>(Vendor)</v>
      </c>
      <c r="E14" s="397" t="str">
        <f t="shared" si="0"/>
        <v>(Vendor)</v>
      </c>
      <c r="F14" s="398" t="str">
        <f t="shared" si="0"/>
        <v>(Vendor)</v>
      </c>
      <c r="G14" s="399" t="str">
        <f t="shared" si="0"/>
        <v>(Vendor)</v>
      </c>
      <c r="H14" s="400" t="str">
        <f t="shared" si="0"/>
        <v>(Vendor)</v>
      </c>
      <c r="I14" s="58" t="s">
        <v>37</v>
      </c>
      <c r="J14" s="59" t="s">
        <v>12</v>
      </c>
      <c r="K14" s="58" t="s">
        <v>39</v>
      </c>
    </row>
    <row r="15" spans="1:11" ht="13.5" thickBot="1">
      <c r="A15" s="534" t="s">
        <v>66</v>
      </c>
      <c r="B15" s="535"/>
      <c r="C15" s="155"/>
      <c r="D15" s="156"/>
      <c r="E15" s="155"/>
      <c r="F15" s="157"/>
      <c r="G15" s="155"/>
      <c r="H15" s="157"/>
      <c r="I15" s="392" t="str">
        <f>E11</f>
        <v>(Low Bidder)</v>
      </c>
      <c r="J15" s="60"/>
      <c r="K15" s="61"/>
    </row>
    <row r="16" spans="1:11" ht="13.5" thickBot="1">
      <c r="A16" s="532" t="s">
        <v>68</v>
      </c>
      <c r="B16" s="533"/>
      <c r="C16" s="167"/>
      <c r="D16" s="168"/>
      <c r="E16" s="169"/>
      <c r="F16" s="170"/>
      <c r="G16" s="171"/>
      <c r="H16" s="172"/>
      <c r="I16" s="173"/>
      <c r="J16" s="62"/>
      <c r="K16" s="63"/>
    </row>
    <row r="17" spans="1:11" s="66" customFormat="1" ht="8.25" customHeight="1" thickBot="1">
      <c r="A17" s="64"/>
      <c r="B17" s="65"/>
      <c r="C17" s="65"/>
      <c r="D17" s="65"/>
      <c r="E17" s="65"/>
      <c r="F17" s="65"/>
      <c r="G17" s="65"/>
      <c r="H17" s="65"/>
      <c r="I17" s="65"/>
      <c r="J17" s="65"/>
      <c r="K17" s="65"/>
    </row>
    <row r="18" spans="1:11" ht="13.5" thickBot="1">
      <c r="A18" s="67" t="s">
        <v>363</v>
      </c>
      <c r="B18" s="67"/>
      <c r="C18" s="68"/>
      <c r="D18" s="68"/>
      <c r="E18" s="68"/>
      <c r="F18" s="68"/>
      <c r="G18" s="68"/>
      <c r="H18" s="68"/>
      <c r="I18" s="68"/>
      <c r="J18" s="68"/>
      <c r="K18" s="69"/>
    </row>
    <row r="19" spans="1:11" ht="12.75">
      <c r="A19" s="70" t="s">
        <v>191</v>
      </c>
      <c r="B19" s="71" t="s">
        <v>288</v>
      </c>
      <c r="C19" s="158">
        <v>0</v>
      </c>
      <c r="D19" s="158">
        <v>0</v>
      </c>
      <c r="E19" s="158">
        <v>0</v>
      </c>
      <c r="F19" s="158">
        <v>0</v>
      </c>
      <c r="G19" s="158">
        <v>0</v>
      </c>
      <c r="H19" s="158">
        <v>0</v>
      </c>
      <c r="I19" s="158">
        <v>0</v>
      </c>
      <c r="J19" s="158">
        <v>0</v>
      </c>
      <c r="K19" s="121">
        <f aca="true" t="shared" si="1" ref="K19:K53">J19-I19</f>
        <v>0</v>
      </c>
    </row>
    <row r="20" spans="1:11" ht="12.75">
      <c r="A20" s="70" t="s">
        <v>293</v>
      </c>
      <c r="B20" s="285" t="s">
        <v>289</v>
      </c>
      <c r="C20" s="159">
        <v>0</v>
      </c>
      <c r="D20" s="159">
        <v>0</v>
      </c>
      <c r="E20" s="159">
        <v>0</v>
      </c>
      <c r="F20" s="159">
        <v>0</v>
      </c>
      <c r="G20" s="159">
        <v>0</v>
      </c>
      <c r="H20" s="159">
        <v>0</v>
      </c>
      <c r="I20" s="159">
        <v>0</v>
      </c>
      <c r="J20" s="159">
        <v>0</v>
      </c>
      <c r="K20" s="122">
        <f t="shared" si="1"/>
        <v>0</v>
      </c>
    </row>
    <row r="21" spans="1:11" ht="12.75">
      <c r="A21" s="70" t="s">
        <v>198</v>
      </c>
      <c r="B21" s="71" t="s">
        <v>290</v>
      </c>
      <c r="C21" s="158">
        <v>0</v>
      </c>
      <c r="D21" s="158">
        <v>0</v>
      </c>
      <c r="E21" s="158">
        <v>0</v>
      </c>
      <c r="F21" s="158">
        <v>0</v>
      </c>
      <c r="G21" s="158">
        <v>0</v>
      </c>
      <c r="H21" s="158">
        <v>0</v>
      </c>
      <c r="I21" s="158">
        <v>0</v>
      </c>
      <c r="J21" s="158">
        <v>0</v>
      </c>
      <c r="K21" s="121">
        <f t="shared" si="1"/>
        <v>0</v>
      </c>
    </row>
    <row r="22" spans="1:11" ht="12.75">
      <c r="A22" s="70" t="s">
        <v>199</v>
      </c>
      <c r="B22" s="285" t="s">
        <v>291</v>
      </c>
      <c r="C22" s="159">
        <v>0</v>
      </c>
      <c r="D22" s="159">
        <v>0</v>
      </c>
      <c r="E22" s="159">
        <v>0</v>
      </c>
      <c r="F22" s="159">
        <v>0</v>
      </c>
      <c r="G22" s="159">
        <v>0</v>
      </c>
      <c r="H22" s="159">
        <v>0</v>
      </c>
      <c r="I22" s="159">
        <v>0</v>
      </c>
      <c r="J22" s="159">
        <v>0</v>
      </c>
      <c r="K22" s="122">
        <f t="shared" si="1"/>
        <v>0</v>
      </c>
    </row>
    <row r="23" spans="1:11" ht="12.75">
      <c r="A23" s="70" t="s">
        <v>201</v>
      </c>
      <c r="B23" s="71" t="s">
        <v>292</v>
      </c>
      <c r="C23" s="158">
        <v>0</v>
      </c>
      <c r="D23" s="158">
        <v>0</v>
      </c>
      <c r="E23" s="158">
        <v>0</v>
      </c>
      <c r="F23" s="158">
        <v>0</v>
      </c>
      <c r="G23" s="158">
        <v>0</v>
      </c>
      <c r="H23" s="158">
        <v>0</v>
      </c>
      <c r="I23" s="158">
        <v>0</v>
      </c>
      <c r="J23" s="158">
        <v>0</v>
      </c>
      <c r="K23" s="121">
        <f t="shared" si="1"/>
        <v>0</v>
      </c>
    </row>
    <row r="24" spans="1:11" ht="12.75">
      <c r="A24" s="70" t="s">
        <v>203</v>
      </c>
      <c r="B24" s="285" t="s">
        <v>295</v>
      </c>
      <c r="C24" s="159">
        <v>0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22">
        <f t="shared" si="1"/>
        <v>0</v>
      </c>
    </row>
    <row r="25" spans="1:11" ht="12.75">
      <c r="A25" s="70" t="s">
        <v>205</v>
      </c>
      <c r="B25" s="71" t="s">
        <v>296</v>
      </c>
      <c r="C25" s="158">
        <v>0</v>
      </c>
      <c r="D25" s="158">
        <v>0</v>
      </c>
      <c r="E25" s="158">
        <v>0</v>
      </c>
      <c r="F25" s="158">
        <v>0</v>
      </c>
      <c r="G25" s="158">
        <v>0</v>
      </c>
      <c r="H25" s="158">
        <v>0</v>
      </c>
      <c r="I25" s="158">
        <v>0</v>
      </c>
      <c r="J25" s="158">
        <v>0</v>
      </c>
      <c r="K25" s="121">
        <f t="shared" si="1"/>
        <v>0</v>
      </c>
    </row>
    <row r="26" spans="1:11" ht="12.75">
      <c r="A26" s="70" t="s">
        <v>307</v>
      </c>
      <c r="B26" s="285" t="s">
        <v>394</v>
      </c>
      <c r="C26" s="159">
        <v>0</v>
      </c>
      <c r="D26" s="159">
        <v>0</v>
      </c>
      <c r="E26" s="159">
        <v>0</v>
      </c>
      <c r="F26" s="159">
        <v>0</v>
      </c>
      <c r="G26" s="159">
        <v>0</v>
      </c>
      <c r="H26" s="159">
        <v>0</v>
      </c>
      <c r="I26" s="159">
        <v>0</v>
      </c>
      <c r="J26" s="159">
        <v>0</v>
      </c>
      <c r="K26" s="122">
        <f t="shared" si="1"/>
        <v>0</v>
      </c>
    </row>
    <row r="27" spans="1:11" ht="12.75">
      <c r="A27" s="70" t="s">
        <v>308</v>
      </c>
      <c r="B27" s="71" t="s">
        <v>297</v>
      </c>
      <c r="C27" s="158">
        <v>0</v>
      </c>
      <c r="D27" s="158">
        <v>0</v>
      </c>
      <c r="E27" s="158">
        <v>0</v>
      </c>
      <c r="F27" s="158">
        <v>0</v>
      </c>
      <c r="G27" s="158">
        <v>0</v>
      </c>
      <c r="H27" s="158">
        <v>0</v>
      </c>
      <c r="I27" s="158">
        <v>0</v>
      </c>
      <c r="J27" s="158">
        <v>0</v>
      </c>
      <c r="K27" s="121">
        <f t="shared" si="1"/>
        <v>0</v>
      </c>
    </row>
    <row r="28" spans="1:11" ht="12.75">
      <c r="A28" s="70" t="s">
        <v>207</v>
      </c>
      <c r="B28" s="285" t="s">
        <v>298</v>
      </c>
      <c r="C28" s="159">
        <v>0</v>
      </c>
      <c r="D28" s="159">
        <v>0</v>
      </c>
      <c r="E28" s="159">
        <v>0</v>
      </c>
      <c r="F28" s="159">
        <v>0</v>
      </c>
      <c r="G28" s="159">
        <v>0</v>
      </c>
      <c r="H28" s="159">
        <v>0</v>
      </c>
      <c r="I28" s="159">
        <v>0</v>
      </c>
      <c r="J28" s="159">
        <v>0</v>
      </c>
      <c r="K28" s="122">
        <f t="shared" si="1"/>
        <v>0</v>
      </c>
    </row>
    <row r="29" spans="1:11" ht="12.75">
      <c r="A29" s="70" t="s">
        <v>309</v>
      </c>
      <c r="B29" s="71" t="s">
        <v>299</v>
      </c>
      <c r="C29" s="158">
        <v>0</v>
      </c>
      <c r="D29" s="158">
        <v>0</v>
      </c>
      <c r="E29" s="158">
        <v>0</v>
      </c>
      <c r="F29" s="158">
        <v>0</v>
      </c>
      <c r="G29" s="158">
        <v>0</v>
      </c>
      <c r="H29" s="158">
        <v>0</v>
      </c>
      <c r="I29" s="158">
        <v>0</v>
      </c>
      <c r="J29" s="158">
        <v>0</v>
      </c>
      <c r="K29" s="121">
        <f t="shared" si="1"/>
        <v>0</v>
      </c>
    </row>
    <row r="30" spans="1:11" ht="12.75">
      <c r="A30" s="70" t="s">
        <v>209</v>
      </c>
      <c r="B30" s="285" t="s">
        <v>300</v>
      </c>
      <c r="C30" s="159">
        <v>0</v>
      </c>
      <c r="D30" s="159">
        <v>0</v>
      </c>
      <c r="E30" s="159">
        <v>0</v>
      </c>
      <c r="F30" s="159">
        <v>0</v>
      </c>
      <c r="G30" s="159">
        <v>0</v>
      </c>
      <c r="H30" s="159">
        <v>0</v>
      </c>
      <c r="I30" s="159">
        <v>0</v>
      </c>
      <c r="J30" s="159">
        <v>0</v>
      </c>
      <c r="K30" s="122">
        <f t="shared" si="1"/>
        <v>0</v>
      </c>
    </row>
    <row r="31" spans="1:11" ht="12.75">
      <c r="A31" s="70" t="s">
        <v>310</v>
      </c>
      <c r="B31" s="71" t="s">
        <v>59</v>
      </c>
      <c r="C31" s="158">
        <v>0</v>
      </c>
      <c r="D31" s="158">
        <v>0</v>
      </c>
      <c r="E31" s="158">
        <v>0</v>
      </c>
      <c r="F31" s="158">
        <v>0</v>
      </c>
      <c r="G31" s="158">
        <v>0</v>
      </c>
      <c r="H31" s="158">
        <v>0</v>
      </c>
      <c r="I31" s="158">
        <v>0</v>
      </c>
      <c r="J31" s="158">
        <v>0</v>
      </c>
      <c r="K31" s="121">
        <f t="shared" si="1"/>
        <v>0</v>
      </c>
    </row>
    <row r="32" spans="1:11" ht="12.75">
      <c r="A32" s="70" t="s">
        <v>311</v>
      </c>
      <c r="B32" s="285" t="s">
        <v>301</v>
      </c>
      <c r="C32" s="159">
        <v>0</v>
      </c>
      <c r="D32" s="159">
        <v>0</v>
      </c>
      <c r="E32" s="159">
        <v>0</v>
      </c>
      <c r="F32" s="159">
        <v>0</v>
      </c>
      <c r="G32" s="159">
        <v>0</v>
      </c>
      <c r="H32" s="159">
        <v>0</v>
      </c>
      <c r="I32" s="159">
        <v>0</v>
      </c>
      <c r="J32" s="159">
        <v>0</v>
      </c>
      <c r="K32" s="122">
        <f t="shared" si="1"/>
        <v>0</v>
      </c>
    </row>
    <row r="33" spans="1:11" ht="12.75">
      <c r="A33" s="70" t="s">
        <v>213</v>
      </c>
      <c r="B33" s="71" t="s">
        <v>302</v>
      </c>
      <c r="C33" s="158">
        <v>0</v>
      </c>
      <c r="D33" s="158">
        <v>0</v>
      </c>
      <c r="E33" s="158">
        <v>0</v>
      </c>
      <c r="F33" s="158">
        <v>0</v>
      </c>
      <c r="G33" s="158">
        <v>0</v>
      </c>
      <c r="H33" s="158">
        <v>0</v>
      </c>
      <c r="I33" s="158">
        <v>0</v>
      </c>
      <c r="J33" s="158">
        <v>0</v>
      </c>
      <c r="K33" s="121">
        <f t="shared" si="1"/>
        <v>0</v>
      </c>
    </row>
    <row r="34" spans="1:11" ht="12.75">
      <c r="A34" s="70" t="s">
        <v>217</v>
      </c>
      <c r="B34" s="285" t="s">
        <v>303</v>
      </c>
      <c r="C34" s="159">
        <v>0</v>
      </c>
      <c r="D34" s="159">
        <v>0</v>
      </c>
      <c r="E34" s="159">
        <v>0</v>
      </c>
      <c r="F34" s="159">
        <v>0</v>
      </c>
      <c r="G34" s="159">
        <v>0</v>
      </c>
      <c r="H34" s="159">
        <v>0</v>
      </c>
      <c r="I34" s="159">
        <v>0</v>
      </c>
      <c r="J34" s="159">
        <v>0</v>
      </c>
      <c r="K34" s="122">
        <f t="shared" si="1"/>
        <v>0</v>
      </c>
    </row>
    <row r="35" spans="1:11" ht="12.75">
      <c r="A35" s="70" t="s">
        <v>219</v>
      </c>
      <c r="B35" s="71" t="s">
        <v>304</v>
      </c>
      <c r="C35" s="158">
        <v>0</v>
      </c>
      <c r="D35" s="158">
        <v>0</v>
      </c>
      <c r="E35" s="158">
        <v>0</v>
      </c>
      <c r="F35" s="158">
        <v>0</v>
      </c>
      <c r="G35" s="158">
        <v>0</v>
      </c>
      <c r="H35" s="158">
        <v>0</v>
      </c>
      <c r="I35" s="158">
        <v>0</v>
      </c>
      <c r="J35" s="158">
        <v>0</v>
      </c>
      <c r="K35" s="121">
        <f t="shared" si="1"/>
        <v>0</v>
      </c>
    </row>
    <row r="36" spans="1:11" ht="12.75">
      <c r="A36" s="70" t="s">
        <v>221</v>
      </c>
      <c r="B36" s="285" t="s">
        <v>305</v>
      </c>
      <c r="C36" s="159">
        <v>0</v>
      </c>
      <c r="D36" s="159">
        <v>0</v>
      </c>
      <c r="E36" s="159">
        <v>0</v>
      </c>
      <c r="F36" s="159">
        <v>0</v>
      </c>
      <c r="G36" s="159">
        <v>0</v>
      </c>
      <c r="H36" s="159">
        <v>0</v>
      </c>
      <c r="I36" s="159">
        <v>0</v>
      </c>
      <c r="J36" s="159">
        <v>0</v>
      </c>
      <c r="K36" s="122">
        <f t="shared" si="1"/>
        <v>0</v>
      </c>
    </row>
    <row r="37" spans="1:11" ht="12.75">
      <c r="A37" s="70" t="s">
        <v>317</v>
      </c>
      <c r="B37" s="71" t="s">
        <v>393</v>
      </c>
      <c r="C37" s="158">
        <v>0</v>
      </c>
      <c r="D37" s="158">
        <v>0</v>
      </c>
      <c r="E37" s="158">
        <v>0</v>
      </c>
      <c r="F37" s="158">
        <v>0</v>
      </c>
      <c r="G37" s="158">
        <v>0</v>
      </c>
      <c r="H37" s="158">
        <v>0</v>
      </c>
      <c r="I37" s="158">
        <v>0</v>
      </c>
      <c r="J37" s="158">
        <v>0</v>
      </c>
      <c r="K37" s="121">
        <f t="shared" si="1"/>
        <v>0</v>
      </c>
    </row>
    <row r="38" spans="1:11" ht="12.75">
      <c r="A38" s="70" t="s">
        <v>235</v>
      </c>
      <c r="B38" s="285" t="s">
        <v>315</v>
      </c>
      <c r="C38" s="159">
        <v>0</v>
      </c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22">
        <f t="shared" si="1"/>
        <v>0</v>
      </c>
    </row>
    <row r="39" spans="1:11" ht="12.75">
      <c r="A39" s="70" t="s">
        <v>237</v>
      </c>
      <c r="B39" s="71" t="s">
        <v>318</v>
      </c>
      <c r="C39" s="158">
        <v>0</v>
      </c>
      <c r="D39" s="158">
        <v>0</v>
      </c>
      <c r="E39" s="158">
        <v>0</v>
      </c>
      <c r="F39" s="158">
        <v>0</v>
      </c>
      <c r="G39" s="158">
        <v>0</v>
      </c>
      <c r="H39" s="158">
        <v>0</v>
      </c>
      <c r="I39" s="158">
        <v>0</v>
      </c>
      <c r="J39" s="158">
        <v>0</v>
      </c>
      <c r="K39" s="121">
        <f t="shared" si="1"/>
        <v>0</v>
      </c>
    </row>
    <row r="40" spans="1:11" ht="12.75">
      <c r="A40" s="70" t="s">
        <v>312</v>
      </c>
      <c r="B40" s="285" t="s">
        <v>61</v>
      </c>
      <c r="C40" s="159">
        <v>0</v>
      </c>
      <c r="D40" s="159">
        <v>0</v>
      </c>
      <c r="E40" s="159">
        <v>0</v>
      </c>
      <c r="F40" s="159">
        <v>0</v>
      </c>
      <c r="G40" s="159">
        <v>0</v>
      </c>
      <c r="H40" s="159">
        <v>0</v>
      </c>
      <c r="I40" s="159">
        <v>0</v>
      </c>
      <c r="J40" s="159">
        <v>0</v>
      </c>
      <c r="K40" s="122">
        <f t="shared" si="1"/>
        <v>0</v>
      </c>
    </row>
    <row r="41" spans="1:11" ht="12.75">
      <c r="A41" s="70" t="s">
        <v>312</v>
      </c>
      <c r="B41" s="71" t="s">
        <v>62</v>
      </c>
      <c r="C41" s="158">
        <v>0</v>
      </c>
      <c r="D41" s="158">
        <v>0</v>
      </c>
      <c r="E41" s="158">
        <v>0</v>
      </c>
      <c r="F41" s="158">
        <v>0</v>
      </c>
      <c r="G41" s="158">
        <v>0</v>
      </c>
      <c r="H41" s="158">
        <v>0</v>
      </c>
      <c r="I41" s="158">
        <v>0</v>
      </c>
      <c r="J41" s="158">
        <v>0</v>
      </c>
      <c r="K41" s="121">
        <f t="shared" si="1"/>
        <v>0</v>
      </c>
    </row>
    <row r="42" spans="1:11" ht="12.75">
      <c r="A42" s="70" t="s">
        <v>227</v>
      </c>
      <c r="B42" s="285" t="s">
        <v>338</v>
      </c>
      <c r="C42" s="159">
        <v>0</v>
      </c>
      <c r="D42" s="159">
        <v>0</v>
      </c>
      <c r="E42" s="159">
        <v>0</v>
      </c>
      <c r="F42" s="159">
        <v>0</v>
      </c>
      <c r="G42" s="159">
        <v>0</v>
      </c>
      <c r="H42" s="159">
        <v>0</v>
      </c>
      <c r="I42" s="159">
        <v>0</v>
      </c>
      <c r="J42" s="159">
        <v>0</v>
      </c>
      <c r="K42" s="122">
        <f t="shared" si="1"/>
        <v>0</v>
      </c>
    </row>
    <row r="43" spans="1:11" ht="12.75">
      <c r="A43" s="70" t="s">
        <v>229</v>
      </c>
      <c r="B43" s="71" t="s">
        <v>337</v>
      </c>
      <c r="C43" s="158">
        <v>0</v>
      </c>
      <c r="D43" s="158">
        <v>0</v>
      </c>
      <c r="E43" s="158">
        <v>0</v>
      </c>
      <c r="F43" s="158">
        <v>0</v>
      </c>
      <c r="G43" s="158">
        <v>0</v>
      </c>
      <c r="H43" s="158">
        <v>0</v>
      </c>
      <c r="I43" s="158">
        <v>0</v>
      </c>
      <c r="J43" s="158">
        <v>0</v>
      </c>
      <c r="K43" s="121">
        <f t="shared" si="1"/>
        <v>0</v>
      </c>
    </row>
    <row r="44" spans="1:11" ht="12.75">
      <c r="A44" s="70" t="s">
        <v>231</v>
      </c>
      <c r="B44" s="285" t="s">
        <v>313</v>
      </c>
      <c r="C44" s="159">
        <v>0</v>
      </c>
      <c r="D44" s="159">
        <v>0</v>
      </c>
      <c r="E44" s="159">
        <v>0</v>
      </c>
      <c r="F44" s="159">
        <v>0</v>
      </c>
      <c r="G44" s="159">
        <v>0</v>
      </c>
      <c r="H44" s="159">
        <v>0</v>
      </c>
      <c r="I44" s="159">
        <v>0</v>
      </c>
      <c r="J44" s="159">
        <v>0</v>
      </c>
      <c r="K44" s="122">
        <f t="shared" si="1"/>
        <v>0</v>
      </c>
    </row>
    <row r="45" spans="1:11" ht="12.75">
      <c r="A45" s="70" t="s">
        <v>243</v>
      </c>
      <c r="B45" s="71" t="s">
        <v>320</v>
      </c>
      <c r="C45" s="158">
        <v>0</v>
      </c>
      <c r="D45" s="158">
        <v>0</v>
      </c>
      <c r="E45" s="158">
        <v>0</v>
      </c>
      <c r="F45" s="158">
        <v>0</v>
      </c>
      <c r="G45" s="158">
        <v>0</v>
      </c>
      <c r="H45" s="158">
        <v>0</v>
      </c>
      <c r="I45" s="158">
        <v>0</v>
      </c>
      <c r="J45" s="158">
        <v>0</v>
      </c>
      <c r="K45" s="121">
        <f t="shared" si="1"/>
        <v>0</v>
      </c>
    </row>
    <row r="46" spans="1:11" ht="12.75">
      <c r="A46" s="70" t="s">
        <v>251</v>
      </c>
      <c r="B46" s="285" t="s">
        <v>326</v>
      </c>
      <c r="C46" s="159">
        <v>0</v>
      </c>
      <c r="D46" s="159">
        <v>0</v>
      </c>
      <c r="E46" s="159">
        <v>0</v>
      </c>
      <c r="F46" s="159">
        <v>0</v>
      </c>
      <c r="G46" s="159">
        <v>0</v>
      </c>
      <c r="H46" s="159">
        <v>0</v>
      </c>
      <c r="I46" s="159">
        <v>0</v>
      </c>
      <c r="J46" s="159">
        <v>0</v>
      </c>
      <c r="K46" s="122">
        <f t="shared" si="1"/>
        <v>0</v>
      </c>
    </row>
    <row r="47" spans="1:11" ht="12.75">
      <c r="A47" s="70" t="s">
        <v>243</v>
      </c>
      <c r="B47" s="71" t="s">
        <v>320</v>
      </c>
      <c r="C47" s="158">
        <v>0</v>
      </c>
      <c r="D47" s="158">
        <v>0</v>
      </c>
      <c r="E47" s="158">
        <v>0</v>
      </c>
      <c r="F47" s="158">
        <v>0</v>
      </c>
      <c r="G47" s="158">
        <v>0</v>
      </c>
      <c r="H47" s="158">
        <v>0</v>
      </c>
      <c r="I47" s="158">
        <v>0</v>
      </c>
      <c r="J47" s="158">
        <v>0</v>
      </c>
      <c r="K47" s="121">
        <f t="shared" si="1"/>
        <v>0</v>
      </c>
    </row>
    <row r="48" spans="1:11" ht="12.75">
      <c r="A48" s="70" t="s">
        <v>333</v>
      </c>
      <c r="B48" s="285" t="s">
        <v>46</v>
      </c>
      <c r="C48" s="159">
        <v>0</v>
      </c>
      <c r="D48" s="159">
        <v>0</v>
      </c>
      <c r="E48" s="159">
        <v>0</v>
      </c>
      <c r="F48" s="159">
        <v>0</v>
      </c>
      <c r="G48" s="159">
        <v>0</v>
      </c>
      <c r="H48" s="159">
        <v>0</v>
      </c>
      <c r="I48" s="159">
        <v>0</v>
      </c>
      <c r="J48" s="159">
        <v>0</v>
      </c>
      <c r="K48" s="122">
        <f t="shared" si="1"/>
        <v>0</v>
      </c>
    </row>
    <row r="49" spans="1:11" ht="12.75">
      <c r="A49" s="70" t="s">
        <v>258</v>
      </c>
      <c r="B49" s="71" t="s">
        <v>45</v>
      </c>
      <c r="C49" s="158">
        <v>0</v>
      </c>
      <c r="D49" s="158">
        <v>0</v>
      </c>
      <c r="E49" s="158">
        <v>0</v>
      </c>
      <c r="F49" s="158">
        <v>0</v>
      </c>
      <c r="G49" s="158">
        <v>0</v>
      </c>
      <c r="H49" s="158">
        <v>0</v>
      </c>
      <c r="I49" s="158">
        <v>0</v>
      </c>
      <c r="J49" s="158">
        <v>0</v>
      </c>
      <c r="K49" s="121">
        <f t="shared" si="1"/>
        <v>0</v>
      </c>
    </row>
    <row r="50" spans="1:11" ht="12.75">
      <c r="A50" s="70" t="s">
        <v>316</v>
      </c>
      <c r="B50" s="285" t="s">
        <v>101</v>
      </c>
      <c r="C50" s="159">
        <v>0</v>
      </c>
      <c r="D50" s="159">
        <v>0</v>
      </c>
      <c r="E50" s="159">
        <v>0</v>
      </c>
      <c r="F50" s="159">
        <v>0</v>
      </c>
      <c r="G50" s="159">
        <v>0</v>
      </c>
      <c r="H50" s="159">
        <v>0</v>
      </c>
      <c r="I50" s="159">
        <v>0</v>
      </c>
      <c r="J50" s="159">
        <v>0</v>
      </c>
      <c r="K50" s="122">
        <f t="shared" si="1"/>
        <v>0</v>
      </c>
    </row>
    <row r="51" spans="1:11" ht="12.75">
      <c r="A51" s="70"/>
      <c r="B51" s="71"/>
      <c r="C51" s="158">
        <v>0</v>
      </c>
      <c r="D51" s="158">
        <v>0</v>
      </c>
      <c r="E51" s="158">
        <v>0</v>
      </c>
      <c r="F51" s="158">
        <v>0</v>
      </c>
      <c r="G51" s="158">
        <v>0</v>
      </c>
      <c r="H51" s="158">
        <v>0</v>
      </c>
      <c r="I51" s="158">
        <v>0</v>
      </c>
      <c r="J51" s="158">
        <v>0</v>
      </c>
      <c r="K51" s="121">
        <f t="shared" si="1"/>
        <v>0</v>
      </c>
    </row>
    <row r="52" spans="1:11" ht="12.75">
      <c r="A52" s="70"/>
      <c r="B52" s="285"/>
      <c r="C52" s="159">
        <v>0</v>
      </c>
      <c r="D52" s="159">
        <v>0</v>
      </c>
      <c r="E52" s="159">
        <v>0</v>
      </c>
      <c r="F52" s="159">
        <v>0</v>
      </c>
      <c r="G52" s="159">
        <v>0</v>
      </c>
      <c r="H52" s="159">
        <v>0</v>
      </c>
      <c r="I52" s="159">
        <v>0</v>
      </c>
      <c r="J52" s="159">
        <v>0</v>
      </c>
      <c r="K52" s="122">
        <f t="shared" si="1"/>
        <v>0</v>
      </c>
    </row>
    <row r="53" spans="1:11" ht="13.5" thickBot="1">
      <c r="A53" s="70"/>
      <c r="B53" s="71"/>
      <c r="C53" s="158">
        <v>0</v>
      </c>
      <c r="D53" s="158">
        <v>0</v>
      </c>
      <c r="E53" s="158">
        <v>0</v>
      </c>
      <c r="F53" s="158">
        <v>0</v>
      </c>
      <c r="G53" s="158">
        <v>0</v>
      </c>
      <c r="H53" s="158">
        <v>0</v>
      </c>
      <c r="I53" s="158">
        <v>0</v>
      </c>
      <c r="J53" s="158">
        <v>0</v>
      </c>
      <c r="K53" s="121">
        <f t="shared" si="1"/>
        <v>0</v>
      </c>
    </row>
    <row r="54" spans="1:11" ht="13.5" thickBot="1">
      <c r="A54" s="526" t="s">
        <v>67</v>
      </c>
      <c r="B54" s="527"/>
      <c r="C54" s="123">
        <f>SUM(C19:C53)</f>
        <v>0</v>
      </c>
      <c r="D54" s="123">
        <f aca="true" t="shared" si="2" ref="D54:I54">SUM(D19:D53)</f>
        <v>0</v>
      </c>
      <c r="E54" s="123">
        <f t="shared" si="2"/>
        <v>0</v>
      </c>
      <c r="F54" s="123">
        <f t="shared" si="2"/>
        <v>0</v>
      </c>
      <c r="G54" s="123">
        <f t="shared" si="2"/>
        <v>0</v>
      </c>
      <c r="H54" s="123">
        <f t="shared" si="2"/>
        <v>0</v>
      </c>
      <c r="I54" s="123">
        <f t="shared" si="2"/>
        <v>0</v>
      </c>
      <c r="J54" s="123">
        <f>SUM(J20:J53)</f>
        <v>0</v>
      </c>
      <c r="K54" s="124">
        <f>SUM(K19:K53)</f>
        <v>0</v>
      </c>
    </row>
    <row r="55" spans="1:11" s="10" customFormat="1" ht="17.25" customHeight="1" thickBot="1">
      <c r="A55" s="45"/>
      <c r="B55" s="72"/>
      <c r="C55" s="73"/>
      <c r="D55" s="73"/>
      <c r="E55" s="73"/>
      <c r="F55" s="73"/>
      <c r="G55" s="73"/>
      <c r="H55" s="73"/>
      <c r="I55" s="73"/>
      <c r="J55" s="73"/>
      <c r="K55" s="74"/>
    </row>
    <row r="56" spans="1:11" s="77" customFormat="1" ht="16.5" customHeight="1" thickBot="1">
      <c r="A56" s="551" t="s">
        <v>400</v>
      </c>
      <c r="B56" s="575"/>
      <c r="C56" s="395" t="str">
        <f aca="true" t="shared" si="3" ref="C56:H56">E10</f>
        <v>(Vendor)</v>
      </c>
      <c r="D56" s="396" t="str">
        <f t="shared" si="3"/>
        <v>(Vendor)</v>
      </c>
      <c r="E56" s="397" t="str">
        <f t="shared" si="3"/>
        <v>(Vendor)</v>
      </c>
      <c r="F56" s="398" t="str">
        <f t="shared" si="3"/>
        <v>(Vendor)</v>
      </c>
      <c r="G56" s="399" t="str">
        <f t="shared" si="3"/>
        <v>(Vendor)</v>
      </c>
      <c r="H56" s="400" t="str">
        <f t="shared" si="3"/>
        <v>(Vendor)</v>
      </c>
      <c r="I56" s="75"/>
      <c r="J56" s="75"/>
      <c r="K56" s="76"/>
    </row>
    <row r="57" spans="1:11" s="81" customFormat="1" ht="12.75">
      <c r="A57" s="576" t="s">
        <v>396</v>
      </c>
      <c r="B57" s="577"/>
      <c r="C57" s="177"/>
      <c r="D57" s="177"/>
      <c r="E57" s="177"/>
      <c r="F57" s="177"/>
      <c r="G57" s="177"/>
      <c r="H57" s="177"/>
      <c r="I57" s="80"/>
      <c r="J57" s="80"/>
      <c r="K57" s="80"/>
    </row>
    <row r="58" spans="1:11" s="77" customFormat="1" ht="12.75" customHeight="1">
      <c r="A58" s="82"/>
      <c r="B58" s="83"/>
      <c r="C58" s="178"/>
      <c r="D58" s="178"/>
      <c r="E58" s="178"/>
      <c r="F58" s="178"/>
      <c r="G58" s="178"/>
      <c r="H58" s="178"/>
      <c r="I58" s="84"/>
      <c r="J58" s="84"/>
      <c r="K58" s="84"/>
    </row>
    <row r="59" spans="1:11" s="81" customFormat="1" ht="13.5" customHeight="1">
      <c r="A59" s="517"/>
      <c r="B59" s="518"/>
      <c r="C59" s="162"/>
      <c r="D59" s="162"/>
      <c r="E59" s="162"/>
      <c r="F59" s="162"/>
      <c r="G59" s="162"/>
      <c r="H59" s="162"/>
      <c r="I59" s="85"/>
      <c r="J59" s="85"/>
      <c r="K59" s="85"/>
    </row>
    <row r="60" spans="1:11" s="77" customFormat="1" ht="12.75" customHeight="1">
      <c r="A60" s="82"/>
      <c r="B60" s="83"/>
      <c r="C60" s="175"/>
      <c r="D60" s="175"/>
      <c r="E60" s="175"/>
      <c r="F60" s="175"/>
      <c r="G60" s="175"/>
      <c r="H60" s="175"/>
      <c r="I60" s="84"/>
      <c r="J60" s="84"/>
      <c r="K60" s="84"/>
    </row>
    <row r="61" spans="1:11" s="77" customFormat="1" ht="12.75" customHeight="1" thickBot="1">
      <c r="A61" s="523"/>
      <c r="B61" s="524"/>
      <c r="C61" s="176"/>
      <c r="D61" s="176"/>
      <c r="E61" s="176"/>
      <c r="F61" s="176"/>
      <c r="G61" s="176"/>
      <c r="H61" s="176"/>
      <c r="I61" s="86"/>
      <c r="J61" s="86"/>
      <c r="K61" s="86"/>
    </row>
    <row r="62" spans="1:11" s="77" customFormat="1" ht="16.5" customHeight="1" thickBot="1">
      <c r="A62" s="549" t="s">
        <v>72</v>
      </c>
      <c r="B62" s="550"/>
      <c r="C62" s="542"/>
      <c r="D62" s="542"/>
      <c r="E62" s="361"/>
      <c r="F62" s="361"/>
      <c r="G62" s="361"/>
      <c r="H62" s="361"/>
      <c r="I62" s="361"/>
      <c r="J62" s="88"/>
      <c r="K62" s="89"/>
    </row>
    <row r="63" spans="1:11" s="81" customFormat="1" ht="12.75">
      <c r="A63" s="78" t="s">
        <v>78</v>
      </c>
      <c r="B63" s="90"/>
      <c r="C63" s="163">
        <v>0</v>
      </c>
      <c r="D63" s="164">
        <v>0</v>
      </c>
      <c r="E63" s="164">
        <v>0</v>
      </c>
      <c r="F63" s="164">
        <v>0</v>
      </c>
      <c r="G63" s="164">
        <v>0</v>
      </c>
      <c r="H63" s="164">
        <v>0</v>
      </c>
      <c r="I63" s="164">
        <v>0</v>
      </c>
      <c r="J63" s="91">
        <v>0</v>
      </c>
      <c r="K63" s="91">
        <v>0</v>
      </c>
    </row>
    <row r="64" spans="1:11" s="77" customFormat="1" ht="12.75" customHeight="1">
      <c r="A64" s="82" t="s">
        <v>79</v>
      </c>
      <c r="B64" s="83"/>
      <c r="C64" s="165">
        <v>0</v>
      </c>
      <c r="D64" s="165">
        <v>0</v>
      </c>
      <c r="E64" s="165">
        <v>0</v>
      </c>
      <c r="F64" s="165">
        <v>0</v>
      </c>
      <c r="G64" s="165">
        <v>0</v>
      </c>
      <c r="H64" s="165">
        <v>0</v>
      </c>
      <c r="I64" s="165">
        <v>0</v>
      </c>
      <c r="J64" s="92">
        <v>0</v>
      </c>
      <c r="K64" s="92">
        <v>0</v>
      </c>
    </row>
    <row r="65" spans="1:11" s="81" customFormat="1" ht="13.5" customHeight="1">
      <c r="A65" s="517" t="s">
        <v>103</v>
      </c>
      <c r="B65" s="518"/>
      <c r="C65" s="162">
        <v>0</v>
      </c>
      <c r="D65" s="162">
        <v>0</v>
      </c>
      <c r="E65" s="162">
        <v>0</v>
      </c>
      <c r="F65" s="162">
        <v>0</v>
      </c>
      <c r="G65" s="162">
        <v>0</v>
      </c>
      <c r="H65" s="162">
        <v>0</v>
      </c>
      <c r="I65" s="162">
        <v>0</v>
      </c>
      <c r="J65" s="85">
        <v>0</v>
      </c>
      <c r="K65" s="85">
        <v>0</v>
      </c>
    </row>
    <row r="66" spans="1:11" s="77" customFormat="1" ht="12.75" customHeight="1">
      <c r="A66" s="82" t="s">
        <v>104</v>
      </c>
      <c r="B66" s="83"/>
      <c r="C66" s="165">
        <v>0</v>
      </c>
      <c r="D66" s="165">
        <v>0</v>
      </c>
      <c r="E66" s="165">
        <v>0</v>
      </c>
      <c r="F66" s="165">
        <v>0</v>
      </c>
      <c r="G66" s="165">
        <v>0</v>
      </c>
      <c r="H66" s="165">
        <v>0</v>
      </c>
      <c r="I66" s="165">
        <v>0</v>
      </c>
      <c r="J66" s="92">
        <v>0</v>
      </c>
      <c r="K66" s="92">
        <v>0</v>
      </c>
    </row>
    <row r="67" spans="1:11" s="81" customFormat="1" ht="13.5" customHeight="1">
      <c r="A67" s="517" t="s">
        <v>105</v>
      </c>
      <c r="B67" s="518"/>
      <c r="C67" s="162">
        <v>0</v>
      </c>
      <c r="D67" s="162">
        <v>0</v>
      </c>
      <c r="E67" s="162">
        <v>0</v>
      </c>
      <c r="F67" s="162">
        <v>0</v>
      </c>
      <c r="G67" s="162">
        <v>0</v>
      </c>
      <c r="H67" s="162">
        <v>0</v>
      </c>
      <c r="I67" s="162">
        <v>0</v>
      </c>
      <c r="J67" s="85">
        <v>0</v>
      </c>
      <c r="K67" s="85">
        <v>0</v>
      </c>
    </row>
    <row r="68" spans="1:11" s="77" customFormat="1" ht="12.75" customHeight="1">
      <c r="A68" s="82" t="s">
        <v>106</v>
      </c>
      <c r="B68" s="83"/>
      <c r="C68" s="165">
        <v>0</v>
      </c>
      <c r="D68" s="165">
        <v>0</v>
      </c>
      <c r="E68" s="165">
        <v>0</v>
      </c>
      <c r="F68" s="165">
        <v>0</v>
      </c>
      <c r="G68" s="165">
        <v>0</v>
      </c>
      <c r="H68" s="165">
        <v>0</v>
      </c>
      <c r="I68" s="165">
        <v>0</v>
      </c>
      <c r="J68" s="92">
        <v>0</v>
      </c>
      <c r="K68" s="92">
        <v>0</v>
      </c>
    </row>
    <row r="69" spans="1:11" s="81" customFormat="1" ht="13.5" customHeight="1" thickBot="1">
      <c r="A69" s="517" t="s">
        <v>80</v>
      </c>
      <c r="B69" s="525"/>
      <c r="C69" s="166">
        <v>0</v>
      </c>
      <c r="D69" s="162">
        <v>0</v>
      </c>
      <c r="E69" s="162">
        <v>0</v>
      </c>
      <c r="F69" s="162">
        <v>0</v>
      </c>
      <c r="G69" s="162">
        <v>0</v>
      </c>
      <c r="H69" s="162">
        <v>0</v>
      </c>
      <c r="I69" s="162">
        <v>0</v>
      </c>
      <c r="J69" s="85">
        <v>0</v>
      </c>
      <c r="K69" s="128">
        <f>J69-I69</f>
        <v>0</v>
      </c>
    </row>
    <row r="70" spans="1:11" s="77" customFormat="1" ht="16.5" customHeight="1" thickBot="1">
      <c r="A70" s="526" t="s">
        <v>74</v>
      </c>
      <c r="B70" s="527" t="s">
        <v>73</v>
      </c>
      <c r="C70" s="125">
        <f aca="true" t="shared" si="4" ref="C70:I70">SUM(C16+C69)</f>
        <v>0</v>
      </c>
      <c r="D70" s="126">
        <f t="shared" si="4"/>
        <v>0</v>
      </c>
      <c r="E70" s="126">
        <f t="shared" si="4"/>
        <v>0</v>
      </c>
      <c r="F70" s="126">
        <f t="shared" si="4"/>
        <v>0</v>
      </c>
      <c r="G70" s="126">
        <f t="shared" si="4"/>
        <v>0</v>
      </c>
      <c r="H70" s="126">
        <f t="shared" si="4"/>
        <v>0</v>
      </c>
      <c r="I70" s="126">
        <f t="shared" si="4"/>
        <v>0</v>
      </c>
      <c r="J70" s="126">
        <f>J16+J69</f>
        <v>0</v>
      </c>
      <c r="K70" s="127">
        <f>K54+K69</f>
        <v>0</v>
      </c>
    </row>
    <row r="71" spans="1:11" s="77" customFormat="1" ht="13.5" thickBot="1">
      <c r="A71" s="93"/>
      <c r="B71" s="94"/>
      <c r="C71" s="95"/>
      <c r="D71" s="96"/>
      <c r="E71" s="97"/>
      <c r="F71" s="96"/>
      <c r="G71" s="97"/>
      <c r="H71" s="96"/>
      <c r="I71" s="98"/>
      <c r="J71" s="96"/>
      <c r="K71" s="95"/>
    </row>
    <row r="72" spans="1:11" s="77" customFormat="1" ht="16.5" customHeight="1" thickBot="1">
      <c r="A72" s="547" t="s">
        <v>75</v>
      </c>
      <c r="B72" s="548"/>
      <c r="C72" s="538"/>
      <c r="D72" s="538"/>
      <c r="E72" s="357"/>
      <c r="F72" s="357"/>
      <c r="G72" s="357"/>
      <c r="H72" s="357"/>
      <c r="I72" s="357"/>
      <c r="J72" s="100"/>
      <c r="K72" s="101"/>
    </row>
    <row r="73" spans="1:11" s="81" customFormat="1" ht="12.75">
      <c r="A73" s="78" t="s">
        <v>81</v>
      </c>
      <c r="B73" s="79"/>
      <c r="C73" s="160"/>
      <c r="D73" s="160"/>
      <c r="E73" s="160"/>
      <c r="F73" s="160"/>
      <c r="G73" s="160"/>
      <c r="H73" s="160"/>
      <c r="I73" s="80"/>
      <c r="J73" s="80"/>
      <c r="K73" s="80"/>
    </row>
    <row r="74" spans="1:11" s="77" customFormat="1" ht="12.75" customHeight="1">
      <c r="A74" s="82" t="s">
        <v>82</v>
      </c>
      <c r="B74" s="83"/>
      <c r="C74" s="161"/>
      <c r="D74" s="161"/>
      <c r="E74" s="161"/>
      <c r="F74" s="161"/>
      <c r="G74" s="161"/>
      <c r="H74" s="161"/>
      <c r="I74" s="84"/>
      <c r="J74" s="84"/>
      <c r="K74" s="84"/>
    </row>
    <row r="75" spans="1:11" s="81" customFormat="1" ht="13.5" customHeight="1" thickBot="1">
      <c r="A75" s="517" t="s">
        <v>99</v>
      </c>
      <c r="B75" s="518"/>
      <c r="C75" s="162"/>
      <c r="D75" s="162"/>
      <c r="E75" s="162"/>
      <c r="F75" s="162"/>
      <c r="G75" s="162"/>
      <c r="H75" s="162"/>
      <c r="I75" s="85"/>
      <c r="J75" s="85"/>
      <c r="K75" s="85"/>
    </row>
    <row r="76" spans="1:11" s="77" customFormat="1" ht="16.5" customHeight="1" thickBot="1">
      <c r="A76" s="545" t="s">
        <v>76</v>
      </c>
      <c r="B76" s="546"/>
      <c r="C76" s="539"/>
      <c r="D76" s="539"/>
      <c r="E76" s="358"/>
      <c r="F76" s="358"/>
      <c r="G76" s="358"/>
      <c r="H76" s="358"/>
      <c r="I76" s="358"/>
      <c r="J76" s="103"/>
      <c r="K76" s="104"/>
    </row>
    <row r="77" spans="1:11" s="81" customFormat="1" ht="12.75">
      <c r="A77" s="576" t="s">
        <v>396</v>
      </c>
      <c r="B77" s="577"/>
      <c r="C77" s="174"/>
      <c r="D77" s="174"/>
      <c r="E77" s="174"/>
      <c r="F77" s="174"/>
      <c r="G77" s="174"/>
      <c r="H77" s="174"/>
      <c r="I77" s="80"/>
      <c r="J77" s="80"/>
      <c r="K77" s="80"/>
    </row>
    <row r="78" spans="1:11" s="77" customFormat="1" ht="12.75" customHeight="1">
      <c r="A78" s="105"/>
      <c r="B78" s="106"/>
      <c r="C78" s="175"/>
      <c r="D78" s="175"/>
      <c r="E78" s="175"/>
      <c r="F78" s="175"/>
      <c r="G78" s="175"/>
      <c r="H78" s="175"/>
      <c r="I78" s="84"/>
      <c r="J78" s="84"/>
      <c r="K78" s="84"/>
    </row>
    <row r="79" spans="1:11" s="81" customFormat="1" ht="13.5" customHeight="1">
      <c r="A79" s="519"/>
      <c r="B79" s="520"/>
      <c r="C79" s="162"/>
      <c r="D79" s="162"/>
      <c r="E79" s="162"/>
      <c r="F79" s="162"/>
      <c r="G79" s="162"/>
      <c r="H79" s="162"/>
      <c r="I79" s="85"/>
      <c r="J79" s="85"/>
      <c r="K79" s="85"/>
    </row>
    <row r="80" spans="1:11" s="77" customFormat="1" ht="12.75" customHeight="1">
      <c r="A80" s="105"/>
      <c r="B80" s="106"/>
      <c r="C80" s="175"/>
      <c r="D80" s="175"/>
      <c r="E80" s="175"/>
      <c r="F80" s="175"/>
      <c r="G80" s="175"/>
      <c r="H80" s="175"/>
      <c r="I80" s="84"/>
      <c r="J80" s="84"/>
      <c r="K80" s="84"/>
    </row>
    <row r="81" spans="1:11" s="81" customFormat="1" ht="13.5" customHeight="1">
      <c r="A81" s="519"/>
      <c r="B81" s="520"/>
      <c r="C81" s="162"/>
      <c r="D81" s="162"/>
      <c r="E81" s="162"/>
      <c r="F81" s="162"/>
      <c r="G81" s="162"/>
      <c r="H81" s="162"/>
      <c r="I81" s="85"/>
      <c r="J81" s="85"/>
      <c r="K81" s="85"/>
    </row>
    <row r="82" spans="1:11" s="77" customFormat="1" ht="12.75" customHeight="1">
      <c r="A82" s="105"/>
      <c r="B82" s="106"/>
      <c r="C82" s="175"/>
      <c r="D82" s="175"/>
      <c r="E82" s="175"/>
      <c r="F82" s="175"/>
      <c r="G82" s="175"/>
      <c r="H82" s="175"/>
      <c r="I82" s="84"/>
      <c r="J82" s="84"/>
      <c r="K82" s="84"/>
    </row>
    <row r="83" spans="1:11" s="81" customFormat="1" ht="13.5" customHeight="1">
      <c r="A83" s="519"/>
      <c r="B83" s="520"/>
      <c r="C83" s="162"/>
      <c r="D83" s="162"/>
      <c r="E83" s="162"/>
      <c r="F83" s="162"/>
      <c r="G83" s="162"/>
      <c r="H83" s="162"/>
      <c r="I83" s="85"/>
      <c r="J83" s="85"/>
      <c r="K83" s="85"/>
    </row>
    <row r="84" spans="1:11" s="77" customFormat="1" ht="12.75" customHeight="1">
      <c r="A84" s="82"/>
      <c r="B84" s="83"/>
      <c r="C84" s="175"/>
      <c r="D84" s="175"/>
      <c r="E84" s="175"/>
      <c r="F84" s="175"/>
      <c r="G84" s="175"/>
      <c r="H84" s="175"/>
      <c r="I84" s="84"/>
      <c r="J84" s="84"/>
      <c r="K84" s="84"/>
    </row>
    <row r="85" spans="1:11" s="81" customFormat="1" ht="13.5" customHeight="1" thickBot="1">
      <c r="A85" s="517"/>
      <c r="B85" s="518" t="s">
        <v>8</v>
      </c>
      <c r="C85" s="162"/>
      <c r="D85" s="162"/>
      <c r="E85" s="162"/>
      <c r="F85" s="162"/>
      <c r="G85" s="162"/>
      <c r="H85" s="162"/>
      <c r="I85" s="85"/>
      <c r="J85" s="85"/>
      <c r="K85" s="85"/>
    </row>
    <row r="86" spans="1:11" s="77" customFormat="1" ht="16.5" customHeight="1" thickBot="1">
      <c r="A86" s="543" t="s">
        <v>77</v>
      </c>
      <c r="B86" s="544"/>
      <c r="C86" s="541"/>
      <c r="D86" s="541"/>
      <c r="E86" s="359"/>
      <c r="F86" s="359"/>
      <c r="G86" s="359"/>
      <c r="H86" s="359"/>
      <c r="I86" s="107"/>
      <c r="J86" s="108"/>
      <c r="K86" s="109"/>
    </row>
    <row r="87" spans="1:11" s="81" customFormat="1" ht="12.75">
      <c r="A87" s="536" t="s">
        <v>91</v>
      </c>
      <c r="B87" s="537"/>
      <c r="C87" s="223"/>
      <c r="D87" s="223"/>
      <c r="E87" s="223"/>
      <c r="F87" s="223"/>
      <c r="G87" s="223"/>
      <c r="H87" s="223"/>
      <c r="I87" s="393"/>
      <c r="J87" s="393"/>
      <c r="K87" s="393"/>
    </row>
    <row r="88" spans="1:11" s="77" customFormat="1" ht="12.75" customHeight="1">
      <c r="A88" s="110" t="s">
        <v>92</v>
      </c>
      <c r="B88" s="111"/>
      <c r="C88" s="182"/>
      <c r="D88" s="182"/>
      <c r="E88" s="182"/>
      <c r="F88" s="182"/>
      <c r="G88" s="182"/>
      <c r="H88" s="182"/>
      <c r="I88" s="84"/>
      <c r="J88" s="84"/>
      <c r="K88" s="84"/>
    </row>
    <row r="89" spans="1:11" s="81" customFormat="1" ht="13.5" customHeight="1">
      <c r="A89" s="517" t="s">
        <v>93</v>
      </c>
      <c r="B89" s="518"/>
      <c r="C89" s="183" t="s">
        <v>8</v>
      </c>
      <c r="D89" s="183"/>
      <c r="E89" s="183"/>
      <c r="F89" s="183"/>
      <c r="G89" s="183"/>
      <c r="H89" s="183"/>
      <c r="I89" s="85"/>
      <c r="J89" s="85"/>
      <c r="K89" s="85"/>
    </row>
    <row r="90" spans="1:11" s="77" customFormat="1" ht="12.75" customHeight="1">
      <c r="A90" s="110" t="s">
        <v>94</v>
      </c>
      <c r="B90" s="111"/>
      <c r="C90" s="175"/>
      <c r="D90" s="175"/>
      <c r="E90" s="175"/>
      <c r="F90" s="175"/>
      <c r="G90" s="175"/>
      <c r="H90" s="175"/>
      <c r="I90" s="84"/>
      <c r="J90" s="84"/>
      <c r="K90" s="84"/>
    </row>
    <row r="91" spans="1:11" s="81" customFormat="1" ht="13.5" customHeight="1">
      <c r="A91" s="517" t="s">
        <v>95</v>
      </c>
      <c r="B91" s="518"/>
      <c r="C91" s="162"/>
      <c r="D91" s="162"/>
      <c r="E91" s="162"/>
      <c r="F91" s="162"/>
      <c r="G91" s="162"/>
      <c r="H91" s="162"/>
      <c r="I91" s="85"/>
      <c r="J91" s="85"/>
      <c r="K91" s="85"/>
    </row>
    <row r="92" spans="1:11" s="77" customFormat="1" ht="12.75" customHeight="1">
      <c r="A92" s="521" t="s">
        <v>98</v>
      </c>
      <c r="B92" s="522"/>
      <c r="C92" s="175"/>
      <c r="D92" s="175"/>
      <c r="E92" s="175"/>
      <c r="F92" s="175"/>
      <c r="G92" s="175"/>
      <c r="H92" s="175"/>
      <c r="I92" s="84"/>
      <c r="J92" s="84"/>
      <c r="K92" s="84"/>
    </row>
    <row r="93" spans="1:11" s="81" customFormat="1" ht="13.5" customHeight="1">
      <c r="A93" s="528" t="s">
        <v>96</v>
      </c>
      <c r="B93" s="529"/>
      <c r="C93" s="162"/>
      <c r="D93" s="162"/>
      <c r="E93" s="162"/>
      <c r="F93" s="162"/>
      <c r="G93" s="162"/>
      <c r="H93" s="162"/>
      <c r="I93" s="85"/>
      <c r="J93" s="85"/>
      <c r="K93" s="85"/>
    </row>
    <row r="94" spans="1:11" s="77" customFormat="1" ht="12.75" customHeight="1">
      <c r="A94" s="360" t="s">
        <v>97</v>
      </c>
      <c r="B94" s="112"/>
      <c r="C94" s="182"/>
      <c r="D94" s="182"/>
      <c r="E94" s="182"/>
      <c r="F94" s="182"/>
      <c r="G94" s="182"/>
      <c r="H94" s="182"/>
      <c r="I94" s="84"/>
      <c r="J94" s="84"/>
      <c r="K94" s="84"/>
    </row>
    <row r="95" spans="1:11" s="81" customFormat="1" ht="13.5" customHeight="1" thickBot="1">
      <c r="A95" s="530"/>
      <c r="B95" s="531"/>
      <c r="C95" s="166"/>
      <c r="D95" s="166"/>
      <c r="E95" s="166"/>
      <c r="F95" s="166"/>
      <c r="G95" s="166"/>
      <c r="H95" s="166"/>
      <c r="I95" s="394"/>
      <c r="J95" s="394"/>
      <c r="K95" s="394"/>
    </row>
    <row r="96" spans="1:7" ht="17.25" customHeight="1">
      <c r="A96" s="113" t="s">
        <v>31</v>
      </c>
      <c r="B96" s="114" t="s">
        <v>32</v>
      </c>
      <c r="C96" s="115"/>
      <c r="D96" s="115"/>
      <c r="E96" s="115"/>
      <c r="F96" s="115"/>
      <c r="G96" s="115"/>
    </row>
    <row r="97" spans="1:7" ht="12.75">
      <c r="A97" s="116"/>
      <c r="B97" s="117" t="s">
        <v>33</v>
      </c>
      <c r="C97" s="118"/>
      <c r="D97" s="118"/>
      <c r="E97" s="118"/>
      <c r="F97" s="118"/>
      <c r="G97" s="115"/>
    </row>
    <row r="98" spans="1:7" ht="12.75">
      <c r="A98" s="116"/>
      <c r="B98" s="117" t="s">
        <v>34</v>
      </c>
      <c r="C98" s="118"/>
      <c r="D98" s="118"/>
      <c r="E98" s="118"/>
      <c r="F98" s="118"/>
      <c r="G98" s="115"/>
    </row>
    <row r="99" spans="1:7" ht="12.75">
      <c r="A99" s="116"/>
      <c r="B99" s="118"/>
      <c r="C99" s="118"/>
      <c r="D99" s="118"/>
      <c r="E99" s="118"/>
      <c r="F99" s="118"/>
      <c r="G99" s="115"/>
    </row>
    <row r="100" spans="1:7" ht="12.75">
      <c r="A100" s="116"/>
      <c r="B100" s="118"/>
      <c r="C100" s="118"/>
      <c r="D100" s="118"/>
      <c r="E100" s="118"/>
      <c r="F100" s="118"/>
      <c r="G100" s="115"/>
    </row>
    <row r="101" spans="1:7" ht="12.75">
      <c r="A101" s="116"/>
      <c r="B101" s="118"/>
      <c r="C101" s="118"/>
      <c r="D101" s="118"/>
      <c r="E101" s="118"/>
      <c r="F101" s="118"/>
      <c r="G101" s="115"/>
    </row>
    <row r="102" spans="1:7" ht="12.75">
      <c r="A102" s="116"/>
      <c r="B102" s="115"/>
      <c r="C102" s="115"/>
      <c r="D102" s="115"/>
      <c r="E102" s="115"/>
      <c r="F102" s="115"/>
      <c r="G102" s="115"/>
    </row>
    <row r="103" ht="12.75">
      <c r="G103" s="115"/>
    </row>
    <row r="104" ht="12.75">
      <c r="G104" s="115"/>
    </row>
    <row r="105" ht="12.75">
      <c r="G105" s="115"/>
    </row>
    <row r="106" ht="12.75">
      <c r="G106" s="120"/>
    </row>
    <row r="107" ht="12.75">
      <c r="G107" s="115"/>
    </row>
    <row r="108" spans="7:9" ht="12.75">
      <c r="G108" s="115"/>
      <c r="I108" s="116"/>
    </row>
    <row r="109" spans="7:9" ht="12.75">
      <c r="G109" s="118"/>
      <c r="I109" s="116"/>
    </row>
    <row r="110" spans="7:9" ht="12.75">
      <c r="G110" s="115"/>
      <c r="I110" s="116"/>
    </row>
    <row r="111" ht="12.75">
      <c r="G111" s="118"/>
    </row>
    <row r="112" ht="12.75">
      <c r="G112" s="115"/>
    </row>
    <row r="113" ht="12.75">
      <c r="G113" s="115"/>
    </row>
    <row r="114" ht="12.75">
      <c r="G114" s="118"/>
    </row>
    <row r="115" ht="12.75">
      <c r="G115" s="115"/>
    </row>
    <row r="118" ht="12.75" customHeight="1"/>
  </sheetData>
  <sheetProtection formatCells="0" formatColumns="0" formatRows="0" insertColumns="0" insertRows="0" deleteColumns="0" deleteRows="0"/>
  <mergeCells count="50">
    <mergeCell ref="A91:B91"/>
    <mergeCell ref="A92:B92"/>
    <mergeCell ref="A93:B93"/>
    <mergeCell ref="A95:B95"/>
    <mergeCell ref="A57:B57"/>
    <mergeCell ref="A83:B83"/>
    <mergeCell ref="A85:B85"/>
    <mergeCell ref="A86:B86"/>
    <mergeCell ref="A69:B69"/>
    <mergeCell ref="A70:B70"/>
    <mergeCell ref="C86:D86"/>
    <mergeCell ref="A87:B87"/>
    <mergeCell ref="A89:B89"/>
    <mergeCell ref="A77:B77"/>
    <mergeCell ref="A79:B79"/>
    <mergeCell ref="A81:B81"/>
    <mergeCell ref="A72:B72"/>
    <mergeCell ref="C72:D72"/>
    <mergeCell ref="A75:B75"/>
    <mergeCell ref="A76:B76"/>
    <mergeCell ref="C76:D76"/>
    <mergeCell ref="A59:B59"/>
    <mergeCell ref="A61:B61"/>
    <mergeCell ref="A62:B62"/>
    <mergeCell ref="C62:D62"/>
    <mergeCell ref="A65:B65"/>
    <mergeCell ref="A67:B67"/>
    <mergeCell ref="A12:F12"/>
    <mergeCell ref="A14:B14"/>
    <mergeCell ref="A15:B15"/>
    <mergeCell ref="A16:B16"/>
    <mergeCell ref="A54:B54"/>
    <mergeCell ref="A56:B56"/>
    <mergeCell ref="K5:K6"/>
    <mergeCell ref="B9:D9"/>
    <mergeCell ref="E9:K9"/>
    <mergeCell ref="B10:D10"/>
    <mergeCell ref="B11:D11"/>
    <mergeCell ref="E11:K11"/>
    <mergeCell ref="C8:D8"/>
    <mergeCell ref="A1:K1"/>
    <mergeCell ref="A2:K2"/>
    <mergeCell ref="A3:K3"/>
    <mergeCell ref="B4:C4"/>
    <mergeCell ref="G4:H4"/>
    <mergeCell ref="D5:D6"/>
    <mergeCell ref="E5:E6"/>
    <mergeCell ref="F5:F6"/>
    <mergeCell ref="I5:I6"/>
    <mergeCell ref="J5:J6"/>
  </mergeCells>
  <printOptions horizontalCentered="1"/>
  <pageMargins left="0.25" right="0.25" top="0.25" bottom="0.25" header="0.3" footer="0.3"/>
  <pageSetup fitToHeight="0" fitToWidth="1" horizontalDpi="600" verticalDpi="600" orientation="landscape" paperSize="3" scale="95" r:id="rId1"/>
  <headerFooter>
    <oddFooter>&amp;L&amp;8&amp;Z&amp;F&amp;R&amp;8&amp;D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WUMS</dc:creator>
  <cp:keywords/>
  <dc:description/>
  <cp:lastModifiedBy>WUSM User</cp:lastModifiedBy>
  <cp:lastPrinted>2017-01-31T03:03:55Z</cp:lastPrinted>
  <dcterms:created xsi:type="dcterms:W3CDTF">1999-11-18T17:09:54Z</dcterms:created>
  <dcterms:modified xsi:type="dcterms:W3CDTF">2017-06-19T20:27:42Z</dcterms:modified>
  <cp:category/>
  <cp:version/>
  <cp:contentType/>
  <cp:contentStatus/>
</cp:coreProperties>
</file>